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15" windowWidth="9855" windowHeight="11640"/>
  </bookViews>
  <sheets>
    <sheet name="ZRS 2025; 2026-2027" sheetId="1" r:id="rId1"/>
  </sheets>
  <definedNames>
    <definedName name="_xlnm.Print_Area" localSheetId="0">'ZRS 2025; 2026-2027'!$A$1:$E$90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51" i="1" l="1"/>
  <c r="D51" i="1"/>
  <c r="E51" i="1"/>
  <c r="D32" i="1"/>
  <c r="E32" i="1"/>
  <c r="C32" i="1"/>
  <c r="C89" i="1" l="1"/>
  <c r="E70" i="1" l="1"/>
  <c r="D70" i="1"/>
  <c r="C70" i="1"/>
  <c r="E86" i="1" l="1"/>
  <c r="D86" i="1"/>
  <c r="C86" i="1"/>
  <c r="E77" i="1"/>
  <c r="D77" i="1"/>
  <c r="C77" i="1"/>
  <c r="E65" i="1"/>
  <c r="D65" i="1"/>
  <c r="C65" i="1"/>
  <c r="E59" i="1"/>
  <c r="D59" i="1"/>
  <c r="C59" i="1"/>
  <c r="D34" i="1"/>
  <c r="E34" i="1"/>
  <c r="E28" i="1"/>
  <c r="D28" i="1"/>
  <c r="C28" i="1"/>
  <c r="E24" i="1"/>
  <c r="D24" i="1"/>
  <c r="C24" i="1"/>
  <c r="E15" i="1"/>
  <c r="D15" i="1"/>
  <c r="C15" i="1"/>
  <c r="E11" i="1"/>
  <c r="D11" i="1"/>
  <c r="C11" i="1"/>
  <c r="E72" i="1" l="1"/>
  <c r="D36" i="1"/>
  <c r="E36" i="1"/>
  <c r="D72" i="1"/>
  <c r="D79" i="1" s="1"/>
  <c r="C72" i="1"/>
  <c r="C79" i="1" s="1"/>
  <c r="E79" i="1"/>
  <c r="C36" i="1"/>
  <c r="D17" i="1"/>
  <c r="C17" i="1"/>
  <c r="E17" i="1"/>
  <c r="E38" i="1" l="1"/>
  <c r="C38" i="1"/>
  <c r="D38" i="1"/>
  <c r="D92" i="1" l="1"/>
  <c r="D41" i="1"/>
  <c r="C92" i="1"/>
  <c r="C41" i="1"/>
  <c r="E92" i="1"/>
  <c r="E41" i="1"/>
  <c r="E88" i="1"/>
  <c r="E90" i="1" s="1"/>
  <c r="C88" i="1"/>
  <c r="C90" i="1" s="1"/>
  <c r="D88" i="1"/>
  <c r="D90" i="1" s="1"/>
  <c r="C91" i="1" l="1"/>
  <c r="E91" i="1"/>
  <c r="D91" i="1"/>
</calcChain>
</file>

<file path=xl/sharedStrings.xml><?xml version="1.0" encoding="utf-8"?>
<sst xmlns="http://schemas.openxmlformats.org/spreadsheetml/2006/main" count="105" uniqueCount="84">
  <si>
    <t xml:space="preserve">V. Indikativní rozdělení prostředků </t>
  </si>
  <si>
    <t>Region / země</t>
  </si>
  <si>
    <t xml:space="preserve">Tematické priority / Programy ZRS ČR </t>
  </si>
  <si>
    <t>Indikativní objem finančních prostředků 2025
(v Kč)</t>
  </si>
  <si>
    <t>Indikativní objem finančních prostředků 2026
(v Kč)</t>
  </si>
  <si>
    <t>Indikativní objem finančních prostředků 2027
(v Kč)</t>
  </si>
  <si>
    <t>TÉMATA  ROZVOJOVÉ  SPOLUPRÁCE (ČRA)</t>
  </si>
  <si>
    <t>PRIORITNÍ  ZEMĚ  ZRS ČR (dle UV č. 631/2016)</t>
  </si>
  <si>
    <t>Bosna a Hercegovina</t>
  </si>
  <si>
    <t>Etiopie</t>
  </si>
  <si>
    <t>Moldavsko</t>
  </si>
  <si>
    <t>Gruzie</t>
  </si>
  <si>
    <t>Kambodža</t>
  </si>
  <si>
    <t>Zambie</t>
  </si>
  <si>
    <t>CELKEM  PRIORITNÍ  ZEMĚ  ZRS ČR</t>
  </si>
  <si>
    <t>SPECIFICKÉ ZEMĚ ZRS</t>
  </si>
  <si>
    <t>Ukrajina (nad rámec UV č. 855 z 12. 10. 2022)</t>
  </si>
  <si>
    <t xml:space="preserve">Rozvojové aktivity v gesci ČRA - obnova a podpora demokratické transformace Ukrajiny </t>
  </si>
  <si>
    <t>CELKEM  SPECIFICKÉ ZEMĚ ZRS ČR</t>
  </si>
  <si>
    <t>CELKEM  TÉMATA  ROZVOJOVÉ  SPOLUPRÁCE  V GESCI  ČRA</t>
  </si>
  <si>
    <t>DALŠÍ ROZVOJOVÉ AKTIVITY V GESCI ČRA</t>
  </si>
  <si>
    <t>Dotační programy pro NNO, kraje a vysoké školy</t>
  </si>
  <si>
    <t>ČR</t>
  </si>
  <si>
    <t>Globální vzdělávání a osvěta veřejnosti</t>
  </si>
  <si>
    <t>ČR, prioritní země</t>
  </si>
  <si>
    <t>Posilování kapacit implementačních partnerů ZRS (včetně kapacit a partnerství NNO, kapacit platforem, aktivit krajů a obcí v prioritních zemích ZRS ČR)</t>
  </si>
  <si>
    <t>Rozvojové země</t>
  </si>
  <si>
    <t xml:space="preserve">Podpora trojstranných projektů českých subjektů                             </t>
  </si>
  <si>
    <t>CELKEM dotační programy v gesci ČRA</t>
  </si>
  <si>
    <t xml:space="preserve">Podpora zapojení soukromého sektoru do ZRS </t>
  </si>
  <si>
    <t>Program B2B v ZRS (projekty rozvojově - ekonomického partnerství,  podpora účasti českých subjektů v evropských finančních rozvojových nástrojích a příprava studií proveditelnosti)</t>
  </si>
  <si>
    <t xml:space="preserve">CELKEM  podpora zapojení soukr. sektoru do ZRS  </t>
  </si>
  <si>
    <t>Administrativní náklady</t>
  </si>
  <si>
    <t>Výdaje za platy, ostatní platby za provedenou práci, FKSP a pojistné ČRA  (bez objemu financí na tuto položku z prostředků EK)</t>
  </si>
  <si>
    <t>Ostatní provozní výdaje na chod ČRA</t>
  </si>
  <si>
    <t>ČR a rozvojové země</t>
  </si>
  <si>
    <t>Další činnosti spojené s řízením, monitoringem, kontrolou a prezentací ZRS -ČRA</t>
  </si>
  <si>
    <t>CELKEM administrativní náklady ČRA</t>
  </si>
  <si>
    <t>CELKEM  PROSTŘEDKY NA  DALŠÍ  ROZVOJOVÉ AKTIVITY ČRA</t>
  </si>
  <si>
    <t>CELKEM prostředky v gesci ČRA ze státního rozpočtu (prioritní země a další rozvojové aktivity)</t>
  </si>
  <si>
    <t xml:space="preserve">Rozvojové aktivity v gesci MZV </t>
  </si>
  <si>
    <t>Rozvojové aktivity MZV a koordinace ZRS ČR</t>
  </si>
  <si>
    <t xml:space="preserve">Malé lokální rozvojové projekty realizované při ZÚ </t>
  </si>
  <si>
    <t xml:space="preserve">Činnosti spojené s řízením, monitoringem, kontrolou a prezentací ZRS </t>
  </si>
  <si>
    <t>Místní síly (koordinátoři ZRS) při ZÚ</t>
  </si>
  <si>
    <t>Specifické země (vč. Afghánistánu)</t>
  </si>
  <si>
    <t>Podpora dalších rozvojových a stabilizačních programů</t>
  </si>
  <si>
    <t>Rozvojové země a ČR</t>
  </si>
  <si>
    <r>
      <t xml:space="preserve">Posilování kapacit vysokých škol v rozvojových zemích (vysílání učitelů, spolupráce VŠ)                                </t>
    </r>
    <r>
      <rPr>
        <sz val="10"/>
        <rFont val="Georgia"/>
        <family val="1"/>
        <charset val="238"/>
      </rPr>
      <t xml:space="preserve">  </t>
    </r>
  </si>
  <si>
    <t xml:space="preserve">Rozvojové aktivity ve spolupráci s institucemi státní správy </t>
  </si>
  <si>
    <t>Transformační ekonomická a finanční spolupráce (ve spolupráci s MF)</t>
  </si>
  <si>
    <t>Projekty Aid for Trade (ve spolupráci s MPO)</t>
  </si>
  <si>
    <t>Projekty v oblasti bezpečnosti (ve spolupráci s MV)</t>
  </si>
  <si>
    <t>Program budování kapacit partnerských zemí v oblasti kybernetické bezpečnosti (Cybervac)</t>
  </si>
  <si>
    <t>Technická expertní spolupráce  (vysílání expertů+ spolupráce s dalšími resorty, globální vzdělávání), ostatní</t>
  </si>
  <si>
    <t>Rozvojové projekty ve spolupráci s mezinárodními organizacemi</t>
  </si>
  <si>
    <t>Projekty realizované ve spolupráci s UNDP</t>
  </si>
  <si>
    <t>Zapojování českých dobrovolníků do programů UNV</t>
  </si>
  <si>
    <t>Spolupráce s dalšími mez. organizacemi a donory (FAO, OECD DAC, UNEP, atp.)</t>
  </si>
  <si>
    <t>Další nástroje v gesci MZV</t>
  </si>
  <si>
    <t>Spolufinancování projektů (např. Iniciativy Team Europe, delegovaná spolupráce)</t>
  </si>
  <si>
    <t>CELKEM rozvojové aktivity v gesci MZV a koordinace ZRS ČR</t>
  </si>
  <si>
    <t>Další aktivity v gesci MZV</t>
  </si>
  <si>
    <t>Humanitární pomoc</t>
  </si>
  <si>
    <t>Transformační spolupráce</t>
  </si>
  <si>
    <t>CELKEM další aktivity v gesci MZV</t>
  </si>
  <si>
    <t>CELKEM rozvojové aktivity, koordinace a další aktivity v gesci MZV</t>
  </si>
  <si>
    <t xml:space="preserve">Programy realizované v gesci jiných resortů </t>
  </si>
  <si>
    <t xml:space="preserve">Ministerstvo školství, mládeže a tělovýchovy </t>
  </si>
  <si>
    <t>Program vládních rozvojových stipendií - zahraniční studenti přijatí ke studiu na VVŠ v ČR včetně související agendy</t>
  </si>
  <si>
    <t xml:space="preserve">Ministerstvo zdravotnictví </t>
  </si>
  <si>
    <t>Zdravotní služby pro vládní stipendisty</t>
  </si>
  <si>
    <t>Celkem ZRS ze státního rozpočtu</t>
  </si>
  <si>
    <t>Kontrolní součty pro přílohu usnesení</t>
  </si>
  <si>
    <t>Národní a EU finanční nástroje a další inovativní programy</t>
  </si>
  <si>
    <t>CELKEM rozvojové aktivity MZV a  koordinace ZRS ČR</t>
  </si>
  <si>
    <t>CELKEM rozvojové aktivity ve spolupráci s institucemi státní správy</t>
  </si>
  <si>
    <t xml:space="preserve">CELKEM rozvojové projekty ve spolupráci s mezinárodními organizacemi </t>
  </si>
  <si>
    <t>CELKEM další nástroje v gesci MZV</t>
  </si>
  <si>
    <t>CELKEM programy v gesci jiných resortů (MŠMT a MZd)</t>
  </si>
  <si>
    <r>
      <t>CELKEM  PROSTŘEDKY Z EK</t>
    </r>
    <r>
      <rPr>
        <sz val="10"/>
        <rFont val="Georgia"/>
        <family val="1"/>
        <charset val="238"/>
      </rPr>
      <t xml:space="preserve"> (na rozvojové aktivity v prioritních zemích včetně finanční částky na platy)</t>
    </r>
  </si>
  <si>
    <t xml:space="preserve">CELKEM prostředky v gesci ČRA ze státního rozpočtu, z EK a jiných zdrojů  </t>
  </si>
  <si>
    <t>ZRS z prostředků EU (projekty EK)</t>
  </si>
  <si>
    <t>Celkem ZRS včetně prostředků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</si>
</sst>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eorgia"/>
      <family val="1"/>
      <charset val="238"/>
    </font>
    <font>
      <b/>
      <sz val="9"/>
      <color indexed="8"/>
      <name val="Georgia"/>
      <family val="1"/>
      <charset val="238"/>
    </font>
    <font>
      <b/>
      <sz val="9"/>
      <name val="Georgia"/>
      <family val="1"/>
      <charset val="238"/>
    </font>
    <font>
      <b/>
      <sz val="12"/>
      <color indexed="10"/>
      <name val="Georgia"/>
      <family val="1"/>
      <charset val="238"/>
    </font>
    <font>
      <b/>
      <sz val="10"/>
      <name val="Georgia"/>
      <family val="1"/>
      <charset val="238"/>
    </font>
    <font>
      <sz val="10"/>
      <name val="Georgia"/>
      <family val="1"/>
      <charset val="238"/>
    </font>
    <font>
      <sz val="10"/>
      <color indexed="44"/>
      <name val="Arial Narrow"/>
      <family val="2"/>
      <charset val="238"/>
    </font>
    <font>
      <b/>
      <sz val="11"/>
      <name val="Georgia"/>
      <family val="1"/>
      <charset val="238"/>
    </font>
    <font>
      <sz val="8"/>
      <name val="Georgia"/>
      <family val="1"/>
      <charset val="238"/>
    </font>
    <font>
      <sz val="11"/>
      <name val="Georgia"/>
      <family val="1"/>
      <charset val="238"/>
    </font>
    <font>
      <b/>
      <sz val="8"/>
      <name val="Georgia"/>
      <family val="1"/>
      <charset val="238"/>
    </font>
    <font>
      <sz val="10"/>
      <color indexed="8"/>
      <name val="Georgia"/>
      <family val="1"/>
      <charset val="238"/>
    </font>
    <font>
      <b/>
      <sz val="14"/>
      <name val="Georgia"/>
      <family val="1"/>
      <charset val="238"/>
    </font>
    <font>
      <sz val="14"/>
      <name val="Georgia"/>
      <family val="1"/>
      <charset val="238"/>
    </font>
    <font>
      <b/>
      <sz val="11"/>
      <color indexed="10"/>
      <name val="Georgia"/>
      <family val="1"/>
      <charset val="238"/>
    </font>
    <font>
      <b/>
      <sz val="14"/>
      <color rgb="FFFF0000"/>
      <name val="Georgia"/>
      <family val="1"/>
      <charset val="238"/>
    </font>
    <font>
      <sz val="8"/>
      <color rgb="FF000000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9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color rgb="FF000000"/>
      <name val="Georgia"/>
      <family val="1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FF0000"/>
      <name val="Georgia"/>
      <family val="1"/>
      <charset val="238"/>
    </font>
    <font>
      <b/>
      <sz val="10"/>
      <color rgb="FFFF0000"/>
      <name val="Georg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10"/>
      <name val="Georgia"/>
      <family val="1"/>
      <charset val="238"/>
    </font>
    <font>
      <sz val="14"/>
      <color indexed="10"/>
      <name val="Georgia"/>
      <family val="1"/>
      <charset val="238"/>
    </font>
    <font>
      <sz val="11"/>
      <color rgb="FFC00000"/>
      <name val="Calibri"/>
      <family val="2"/>
      <charset val="238"/>
      <scheme val="minor"/>
    </font>
    <font>
      <b/>
      <sz val="12"/>
      <name val="Georgia"/>
      <family val="1"/>
      <charset val="238"/>
    </font>
    <font>
      <sz val="11"/>
      <color rgb="FF00B05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gray125">
        <fgColor indexed="22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5" fillId="3" borderId="18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0" fillId="0" borderId="0" xfId="0" applyFill="1"/>
    <xf numFmtId="3" fontId="3" fillId="3" borderId="20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3" fontId="5" fillId="3" borderId="20" xfId="0" applyNumberFormat="1" applyFont="1" applyFill="1" applyBorder="1" applyAlignment="1">
      <alignment horizontal="right" vertical="center" wrapText="1"/>
    </xf>
    <xf numFmtId="3" fontId="5" fillId="3" borderId="23" xfId="0" applyNumberFormat="1" applyFont="1" applyFill="1" applyBorder="1" applyAlignment="1">
      <alignment horizontal="right" vertical="center" wrapText="1"/>
    </xf>
    <xf numFmtId="3" fontId="5" fillId="3" borderId="24" xfId="0" applyNumberFormat="1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15" fillId="3" borderId="2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9" fillId="0" borderId="30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/>
    <xf numFmtId="3" fontId="6" fillId="0" borderId="10" xfId="0" applyNumberFormat="1" applyFont="1" applyFill="1" applyBorder="1" applyAlignment="1">
      <alignment vertical="center"/>
    </xf>
    <xf numFmtId="3" fontId="18" fillId="6" borderId="4" xfId="0" applyNumberFormat="1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3" fontId="5" fillId="6" borderId="5" xfId="0" applyNumberFormat="1" applyFont="1" applyFill="1" applyBorder="1" applyAlignment="1">
      <alignment horizontal="right" vertical="center" wrapText="1"/>
    </xf>
    <xf numFmtId="3" fontId="18" fillId="6" borderId="5" xfId="0" applyNumberFormat="1" applyFont="1" applyFill="1" applyBorder="1" applyAlignment="1">
      <alignment horizontal="righ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21" fillId="7" borderId="6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left" vertical="center"/>
    </xf>
    <xf numFmtId="3" fontId="5" fillId="7" borderId="2" xfId="0" applyNumberFormat="1" applyFont="1" applyFill="1" applyBorder="1" applyAlignment="1">
      <alignment horizontal="right" vertical="center"/>
    </xf>
    <xf numFmtId="3" fontId="5" fillId="6" borderId="18" xfId="0" applyNumberFormat="1" applyFont="1" applyFill="1" applyBorder="1" applyAlignment="1">
      <alignment horizontal="right" vertical="center" wrapText="1"/>
    </xf>
    <xf numFmtId="3" fontId="5" fillId="6" borderId="4" xfId="0" applyNumberFormat="1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25" fillId="8" borderId="36" xfId="0" applyNumberFormat="1" applyFont="1" applyFill="1" applyBorder="1" applyAlignment="1">
      <alignment horizontal="right" vertical="center" wrapText="1"/>
    </xf>
    <xf numFmtId="3" fontId="25" fillId="8" borderId="5" xfId="0" applyNumberFormat="1" applyFont="1" applyFill="1" applyBorder="1" applyAlignment="1">
      <alignment horizontal="right" vertical="center" wrapText="1"/>
    </xf>
    <xf numFmtId="3" fontId="5" fillId="9" borderId="24" xfId="0" applyNumberFormat="1" applyFont="1" applyFill="1" applyBorder="1" applyAlignment="1">
      <alignment horizontal="right" vertical="center" wrapText="1"/>
    </xf>
    <xf numFmtId="0" fontId="0" fillId="0" borderId="37" xfId="0" applyBorder="1"/>
    <xf numFmtId="0" fontId="0" fillId="0" borderId="0" xfId="0" applyBorder="1"/>
    <xf numFmtId="3" fontId="0" fillId="0" borderId="0" xfId="0" applyNumberFormat="1" applyBorder="1"/>
    <xf numFmtId="9" fontId="0" fillId="0" borderId="0" xfId="1" applyFont="1" applyBorder="1"/>
    <xf numFmtId="3" fontId="20" fillId="0" borderId="8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3" fontId="25" fillId="6" borderId="4" xfId="0" applyNumberFormat="1" applyFont="1" applyFill="1" applyBorder="1" applyAlignment="1">
      <alignment horizontal="right" vertical="center" wrapText="1"/>
    </xf>
    <xf numFmtId="3" fontId="25" fillId="6" borderId="5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0" fontId="29" fillId="0" borderId="0" xfId="0" applyFont="1" applyBorder="1"/>
    <xf numFmtId="0" fontId="31" fillId="0" borderId="0" xfId="0" applyFont="1" applyBorder="1"/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3" fontId="8" fillId="10" borderId="41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vertical="center" wrapText="1"/>
    </xf>
    <xf numFmtId="0" fontId="25" fillId="8" borderId="2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24" fillId="8" borderId="1" xfId="0" applyFont="1" applyFill="1" applyBorder="1" applyAlignment="1">
      <alignment horizontal="left"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22" fillId="7" borderId="32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0" fontId="24" fillId="6" borderId="3" xfId="0" applyFont="1" applyFill="1" applyBorder="1" applyAlignment="1">
      <alignment vertical="center" wrapText="1"/>
    </xf>
    <xf numFmtId="0" fontId="20" fillId="6" borderId="33" xfId="0" applyFont="1" applyFill="1" applyBorder="1" applyAlignment="1">
      <alignment vertical="center" wrapText="1"/>
    </xf>
    <xf numFmtId="0" fontId="20" fillId="6" borderId="34" xfId="0" applyFont="1" applyFill="1" applyBorder="1" applyAlignment="1">
      <alignment vertical="center"/>
    </xf>
    <xf numFmtId="0" fontId="20" fillId="6" borderId="14" xfId="0" applyFont="1" applyFill="1" applyBorder="1" applyAlignment="1">
      <alignment vertical="center" wrapText="1"/>
    </xf>
    <xf numFmtId="0" fontId="20" fillId="6" borderId="15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7" borderId="2" xfId="0" applyFont="1" applyFill="1" applyBorder="1" applyAlignment="1">
      <alignment horizontal="left" vertical="center" wrapText="1"/>
    </xf>
    <xf numFmtId="3" fontId="19" fillId="7" borderId="6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vertical="center" shrinkToFit="1"/>
    </xf>
    <xf numFmtId="0" fontId="13" fillId="0" borderId="39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0" fillId="3" borderId="7" xfId="0" applyFont="1" applyFill="1" applyBorder="1" applyAlignment="1">
      <alignment vertical="top" wrapText="1"/>
    </xf>
    <xf numFmtId="0" fontId="30" fillId="3" borderId="4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2" fillId="3" borderId="29" xfId="0" applyFont="1" applyFill="1" applyBorder="1"/>
    <xf numFmtId="0" fontId="10" fillId="0" borderId="2" xfId="0" applyFont="1" applyBorder="1" applyAlignment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7" fillId="3" borderId="1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28" fillId="3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 wrapText="1" shrinkToFit="1"/>
    </xf>
    <xf numFmtId="0" fontId="5" fillId="3" borderId="22" xfId="0" applyFont="1" applyFill="1" applyBorder="1" applyAlignment="1">
      <alignment horizontal="left" vertical="center" wrapText="1" shrinkToFi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view="pageBreakPreview" zoomScale="73" zoomScaleNormal="100" zoomScaleSheetLayoutView="73" workbookViewId="0">
      <selection activeCell="C27" sqref="C27"/>
    </sheetView>
  </sheetViews>
  <sheetFormatPr defaultRowHeight="15" x14ac:dyDescent="0.25"/>
  <cols>
    <col min="1" max="1" width="18.5703125" style="75" customWidth="1"/>
    <col min="2" max="2" width="43.85546875" style="76" customWidth="1"/>
    <col min="3" max="5" width="16.7109375" style="76" customWidth="1"/>
  </cols>
  <sheetData>
    <row r="1" spans="1:5" ht="31.5" customHeight="1" thickBot="1" x14ac:dyDescent="0.3">
      <c r="A1" s="163" t="s">
        <v>0</v>
      </c>
      <c r="B1" s="164"/>
      <c r="C1" s="164"/>
      <c r="D1" s="164"/>
      <c r="E1" s="165"/>
    </row>
    <row r="2" spans="1:5" ht="81.75" customHeight="1" thickBot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thickBot="1" x14ac:dyDescent="0.3">
      <c r="A3" s="166" t="s">
        <v>6</v>
      </c>
      <c r="B3" s="167"/>
      <c r="C3" s="167"/>
      <c r="D3" s="167"/>
      <c r="E3" s="168"/>
    </row>
    <row r="4" spans="1:5" ht="19.5" customHeight="1" thickBot="1" x14ac:dyDescent="0.3">
      <c r="A4" s="4" t="s">
        <v>7</v>
      </c>
      <c r="B4" s="5"/>
      <c r="C4" s="80"/>
      <c r="D4" s="6"/>
      <c r="E4" s="7"/>
    </row>
    <row r="5" spans="1:5" ht="19.5" customHeight="1" x14ac:dyDescent="0.25">
      <c r="A5" s="169" t="s">
        <v>8</v>
      </c>
      <c r="B5" s="170"/>
      <c r="C5" s="9">
        <v>65000000</v>
      </c>
      <c r="D5" s="9">
        <v>50000000</v>
      </c>
      <c r="E5" s="9">
        <v>50000000</v>
      </c>
    </row>
    <row r="6" spans="1:5" ht="19.5" customHeight="1" x14ac:dyDescent="0.25">
      <c r="A6" s="171" t="s">
        <v>9</v>
      </c>
      <c r="B6" s="172"/>
      <c r="C6" s="8">
        <v>75000000</v>
      </c>
      <c r="D6" s="10">
        <v>80000000</v>
      </c>
      <c r="E6" s="10">
        <v>80000000</v>
      </c>
    </row>
    <row r="7" spans="1:5" ht="19.5" customHeight="1" x14ac:dyDescent="0.25">
      <c r="A7" s="171" t="s">
        <v>10</v>
      </c>
      <c r="B7" s="172"/>
      <c r="C7" s="8">
        <v>65000000</v>
      </c>
      <c r="D7" s="8">
        <v>55000000</v>
      </c>
      <c r="E7" s="8">
        <v>55000000</v>
      </c>
    </row>
    <row r="8" spans="1:5" ht="19.5" customHeight="1" x14ac:dyDescent="0.25">
      <c r="A8" s="171" t="s">
        <v>11</v>
      </c>
      <c r="B8" s="172"/>
      <c r="C8" s="8">
        <v>45000000</v>
      </c>
      <c r="D8" s="8">
        <v>45000000</v>
      </c>
      <c r="E8" s="8">
        <v>45000000</v>
      </c>
    </row>
    <row r="9" spans="1:5" ht="19.5" customHeight="1" x14ac:dyDescent="0.25">
      <c r="A9" s="171" t="s">
        <v>12</v>
      </c>
      <c r="B9" s="172"/>
      <c r="C9" s="8">
        <v>30000000</v>
      </c>
      <c r="D9" s="10">
        <v>30000000</v>
      </c>
      <c r="E9" s="10">
        <v>30000000</v>
      </c>
    </row>
    <row r="10" spans="1:5" ht="19.5" customHeight="1" x14ac:dyDescent="0.25">
      <c r="A10" s="173" t="s">
        <v>13</v>
      </c>
      <c r="B10" s="174"/>
      <c r="C10" s="8">
        <v>40000000</v>
      </c>
      <c r="D10" s="8">
        <v>60000000</v>
      </c>
      <c r="E10" s="8">
        <v>60000000</v>
      </c>
    </row>
    <row r="11" spans="1:5" ht="24.75" customHeight="1" thickBot="1" x14ac:dyDescent="0.3">
      <c r="A11" s="175" t="s">
        <v>14</v>
      </c>
      <c r="B11" s="176"/>
      <c r="C11" s="11">
        <f>SUM(C5:C10)</f>
        <v>320000000</v>
      </c>
      <c r="D11" s="11">
        <f>SUM(D5:D10)</f>
        <v>320000000</v>
      </c>
      <c r="E11" s="11">
        <f>SUM(E10,E9,E8,E7,E6,E5)</f>
        <v>320000000</v>
      </c>
    </row>
    <row r="12" spans="1:5" s="15" customFormat="1" ht="15.75" customHeight="1" thickBot="1" x14ac:dyDescent="0.3">
      <c r="A12" s="12"/>
      <c r="B12" s="13"/>
      <c r="C12" s="14"/>
      <c r="D12" s="14"/>
      <c r="E12" s="14"/>
    </row>
    <row r="13" spans="1:5" ht="19.5" customHeight="1" thickBot="1" x14ac:dyDescent="0.3">
      <c r="A13" s="177" t="s">
        <v>15</v>
      </c>
      <c r="B13" s="178"/>
      <c r="C13" s="16"/>
      <c r="D13" s="16"/>
      <c r="E13" s="17"/>
    </row>
    <row r="14" spans="1:5" ht="33.75" x14ac:dyDescent="0.25">
      <c r="A14" s="18" t="s">
        <v>16</v>
      </c>
      <c r="B14" s="19" t="s">
        <v>17</v>
      </c>
      <c r="C14" s="9">
        <v>7000000</v>
      </c>
      <c r="D14" s="9">
        <v>7000000</v>
      </c>
      <c r="E14" s="9">
        <v>7000000</v>
      </c>
    </row>
    <row r="15" spans="1:5" ht="19.5" customHeight="1" thickBot="1" x14ac:dyDescent="0.3">
      <c r="A15" s="179" t="s">
        <v>18</v>
      </c>
      <c r="B15" s="180"/>
      <c r="C15" s="20">
        <f>C14</f>
        <v>7000000</v>
      </c>
      <c r="D15" s="20">
        <f>D14</f>
        <v>7000000</v>
      </c>
      <c r="E15" s="21">
        <f>SUM(E14)</f>
        <v>7000000</v>
      </c>
    </row>
    <row r="16" spans="1:5" ht="15.75" thickBot="1" x14ac:dyDescent="0.3">
      <c r="A16" s="160"/>
      <c r="B16" s="160"/>
      <c r="C16" s="160"/>
      <c r="D16" s="160"/>
      <c r="E16" s="160"/>
    </row>
    <row r="17" spans="1:6" ht="19.5" customHeight="1" thickBot="1" x14ac:dyDescent="0.3">
      <c r="A17" s="148" t="s">
        <v>19</v>
      </c>
      <c r="B17" s="149"/>
      <c r="C17" s="22">
        <f>C11+C15</f>
        <v>327000000</v>
      </c>
      <c r="D17" s="22">
        <f>D11+D15</f>
        <v>327000000</v>
      </c>
      <c r="E17" s="22">
        <f>E11+E15</f>
        <v>327000000</v>
      </c>
    </row>
    <row r="18" spans="1:6" ht="15.75" thickBot="1" x14ac:dyDescent="0.3">
      <c r="A18" s="150"/>
      <c r="B18" s="150"/>
      <c r="C18" s="150"/>
      <c r="D18" s="150"/>
      <c r="E18" s="150"/>
    </row>
    <row r="19" spans="1:6" ht="21.75" customHeight="1" thickBot="1" x14ac:dyDescent="0.3">
      <c r="A19" s="151" t="s">
        <v>20</v>
      </c>
      <c r="B19" s="152"/>
      <c r="C19" s="152"/>
      <c r="D19" s="152"/>
      <c r="E19" s="153"/>
    </row>
    <row r="20" spans="1:6" ht="21" customHeight="1" thickBot="1" x14ac:dyDescent="0.3">
      <c r="A20" s="154" t="s">
        <v>21</v>
      </c>
      <c r="B20" s="155"/>
      <c r="C20" s="155"/>
      <c r="D20" s="155"/>
      <c r="E20" s="156"/>
    </row>
    <row r="21" spans="1:6" ht="22.5" customHeight="1" x14ac:dyDescent="0.25">
      <c r="A21" s="23" t="s">
        <v>22</v>
      </c>
      <c r="B21" s="24" t="s">
        <v>23</v>
      </c>
      <c r="C21" s="25">
        <v>8000000</v>
      </c>
      <c r="D21" s="25">
        <v>8000000</v>
      </c>
      <c r="E21" s="25">
        <v>8000000</v>
      </c>
    </row>
    <row r="22" spans="1:6" ht="45" x14ac:dyDescent="0.25">
      <c r="A22" s="26" t="s">
        <v>24</v>
      </c>
      <c r="B22" s="27" t="s">
        <v>25</v>
      </c>
      <c r="C22" s="28">
        <v>5000000</v>
      </c>
      <c r="D22" s="28">
        <v>5000000</v>
      </c>
      <c r="E22" s="28">
        <v>5000000</v>
      </c>
    </row>
    <row r="23" spans="1:6" ht="23.25" customHeight="1" thickBot="1" x14ac:dyDescent="0.3">
      <c r="A23" s="29" t="s">
        <v>26</v>
      </c>
      <c r="B23" s="30" t="s">
        <v>27</v>
      </c>
      <c r="C23" s="31">
        <v>25000000</v>
      </c>
      <c r="D23" s="31">
        <v>25000000</v>
      </c>
      <c r="E23" s="31">
        <v>25000000</v>
      </c>
    </row>
    <row r="24" spans="1:6" ht="21.75" customHeight="1" thickBot="1" x14ac:dyDescent="0.3">
      <c r="A24" s="154" t="s">
        <v>28</v>
      </c>
      <c r="B24" s="155"/>
      <c r="C24" s="32">
        <f>SUM(C21:C23)</f>
        <v>38000000</v>
      </c>
      <c r="D24" s="32">
        <f>SUM(D21:D23)</f>
        <v>38000000</v>
      </c>
      <c r="E24" s="33">
        <f>SUM(E21:E23)</f>
        <v>38000000</v>
      </c>
    </row>
    <row r="25" spans="1:6" ht="15.75" thickBot="1" x14ac:dyDescent="0.3">
      <c r="A25" s="157"/>
      <c r="B25" s="146"/>
      <c r="C25" s="146"/>
      <c r="D25" s="146"/>
      <c r="E25" s="147"/>
    </row>
    <row r="26" spans="1:6" ht="21" customHeight="1" thickBot="1" x14ac:dyDescent="0.3">
      <c r="A26" s="154" t="s">
        <v>29</v>
      </c>
      <c r="B26" s="155"/>
      <c r="C26" s="34"/>
      <c r="D26" s="34"/>
      <c r="E26" s="35"/>
    </row>
    <row r="27" spans="1:6" ht="56.25" x14ac:dyDescent="0.25">
      <c r="A27" s="36" t="s">
        <v>26</v>
      </c>
      <c r="B27" s="24" t="s">
        <v>30</v>
      </c>
      <c r="C27" s="37">
        <v>9500000</v>
      </c>
      <c r="D27" s="37">
        <v>9500000</v>
      </c>
      <c r="E27" s="37">
        <v>9500000</v>
      </c>
    </row>
    <row r="28" spans="1:6" ht="15.75" customHeight="1" thickBot="1" x14ac:dyDescent="0.3">
      <c r="A28" s="158" t="s">
        <v>31</v>
      </c>
      <c r="B28" s="159"/>
      <c r="C28" s="11">
        <f t="shared" ref="C28:D28" si="0">SUM(C27)</f>
        <v>9500000</v>
      </c>
      <c r="D28" s="11">
        <f t="shared" si="0"/>
        <v>9500000</v>
      </c>
      <c r="E28" s="21">
        <f>SUM(E27)</f>
        <v>9500000</v>
      </c>
    </row>
    <row r="29" spans="1:6" ht="15.75" thickBot="1" x14ac:dyDescent="0.3">
      <c r="A29" s="160"/>
      <c r="B29" s="160"/>
      <c r="C29" s="160"/>
      <c r="D29" s="160"/>
      <c r="E29" s="160"/>
    </row>
    <row r="30" spans="1:6" ht="15.75" customHeight="1" thickBot="1" x14ac:dyDescent="0.3">
      <c r="A30" s="154" t="s">
        <v>32</v>
      </c>
      <c r="B30" s="155"/>
      <c r="C30" s="34"/>
      <c r="D30" s="34"/>
      <c r="E30" s="38"/>
    </row>
    <row r="31" spans="1:6" ht="33.75" x14ac:dyDescent="0.25">
      <c r="A31" s="18" t="s">
        <v>22</v>
      </c>
      <c r="B31" s="19" t="s">
        <v>33</v>
      </c>
      <c r="C31" s="37">
        <v>15067976</v>
      </c>
      <c r="D31" s="37">
        <v>15067976</v>
      </c>
      <c r="E31" s="37">
        <v>15067976</v>
      </c>
      <c r="F31" s="43"/>
    </row>
    <row r="32" spans="1:6" ht="23.25" customHeight="1" x14ac:dyDescent="0.25">
      <c r="A32" s="26" t="s">
        <v>22</v>
      </c>
      <c r="B32" s="27" t="s">
        <v>34</v>
      </c>
      <c r="C32" s="8">
        <f>31366005-C31-C33</f>
        <v>8398029</v>
      </c>
      <c r="D32" s="8">
        <f t="shared" ref="D32:E32" si="1">31366005-D31-D33</f>
        <v>8398029</v>
      </c>
      <c r="E32" s="8">
        <f t="shared" si="1"/>
        <v>8398029</v>
      </c>
    </row>
    <row r="33" spans="1:7" ht="29.25" customHeight="1" thickBot="1" x14ac:dyDescent="0.3">
      <c r="A33" s="39" t="s">
        <v>35</v>
      </c>
      <c r="B33" s="30" t="s">
        <v>36</v>
      </c>
      <c r="C33" s="40">
        <v>7900000</v>
      </c>
      <c r="D33" s="40">
        <v>7900000</v>
      </c>
      <c r="E33" s="40">
        <v>7900000</v>
      </c>
    </row>
    <row r="34" spans="1:7" ht="21.75" customHeight="1" thickBot="1" x14ac:dyDescent="0.3">
      <c r="A34" s="161" t="s">
        <v>37</v>
      </c>
      <c r="B34" s="162"/>
      <c r="C34" s="32">
        <f t="shared" ref="C34:D34" si="2">SUM(C31:C33)</f>
        <v>31366005</v>
      </c>
      <c r="D34" s="32">
        <f t="shared" si="2"/>
        <v>31366005</v>
      </c>
      <c r="E34" s="33">
        <f>SUM(E31:E33)</f>
        <v>31366005</v>
      </c>
    </row>
    <row r="35" spans="1:7" ht="15.75" thickBot="1" x14ac:dyDescent="0.3">
      <c r="A35" s="41"/>
      <c r="B35" s="145"/>
      <c r="C35" s="146"/>
      <c r="D35" s="146"/>
      <c r="E35" s="147"/>
    </row>
    <row r="36" spans="1:7" ht="22.5" customHeight="1" thickBot="1" x14ac:dyDescent="0.3">
      <c r="A36" s="133" t="s">
        <v>38</v>
      </c>
      <c r="B36" s="134"/>
      <c r="C36" s="22">
        <f t="shared" ref="C36:D36" si="3">SUM(C24,C28,C34)</f>
        <v>78866005</v>
      </c>
      <c r="D36" s="22">
        <f t="shared" si="3"/>
        <v>78866005</v>
      </c>
      <c r="E36" s="22">
        <f>SUM(E24,E28,E34)</f>
        <v>78866005</v>
      </c>
    </row>
    <row r="37" spans="1:7" s="15" customFormat="1" ht="11.25" customHeight="1" thickBot="1" x14ac:dyDescent="0.3">
      <c r="A37" s="87"/>
      <c r="B37" s="88"/>
      <c r="C37" s="89"/>
      <c r="D37" s="89"/>
      <c r="E37" s="89"/>
    </row>
    <row r="38" spans="1:7" ht="57.75" customHeight="1" thickBot="1" x14ac:dyDescent="0.3">
      <c r="A38" s="136" t="s">
        <v>39</v>
      </c>
      <c r="B38" s="137"/>
      <c r="C38" s="42">
        <f>SUM(C17,C36)</f>
        <v>405866005</v>
      </c>
      <c r="D38" s="42">
        <f>SUM(D17,D36)</f>
        <v>405866005</v>
      </c>
      <c r="E38" s="42">
        <f>SUM(E17,E36)</f>
        <v>405866005</v>
      </c>
      <c r="G38" s="43"/>
    </row>
    <row r="39" spans="1:7" s="15" customFormat="1" ht="10.5" customHeight="1" thickBot="1" x14ac:dyDescent="0.3">
      <c r="A39" s="87"/>
      <c r="B39" s="88"/>
      <c r="C39" s="89"/>
      <c r="D39" s="89"/>
      <c r="E39" s="89"/>
    </row>
    <row r="40" spans="1:7" s="76" customFormat="1" ht="29.25" customHeight="1" thickBot="1" x14ac:dyDescent="0.3">
      <c r="A40" s="141" t="s">
        <v>80</v>
      </c>
      <c r="B40" s="142"/>
      <c r="C40" s="90">
        <v>79500000</v>
      </c>
      <c r="D40" s="90"/>
      <c r="E40" s="90"/>
      <c r="F40" s="91"/>
    </row>
    <row r="41" spans="1:7" s="76" customFormat="1" ht="31.5" customHeight="1" x14ac:dyDescent="0.25">
      <c r="A41" s="143" t="s">
        <v>81</v>
      </c>
      <c r="B41" s="144"/>
      <c r="C41" s="97">
        <f>C38+C40</f>
        <v>485366005</v>
      </c>
      <c r="D41" s="97">
        <f t="shared" ref="D41:E41" si="4">D38+D40</f>
        <v>405866005</v>
      </c>
      <c r="E41" s="97">
        <f t="shared" si="4"/>
        <v>405866005</v>
      </c>
      <c r="F41" s="92"/>
    </row>
    <row r="42" spans="1:7" ht="18.75" thickBot="1" x14ac:dyDescent="0.3">
      <c r="A42" s="135"/>
      <c r="B42" s="135"/>
      <c r="C42" s="135"/>
      <c r="D42" s="135"/>
      <c r="E42" s="135"/>
    </row>
    <row r="43" spans="1:7" ht="81.75" customHeight="1" thickBot="1" x14ac:dyDescent="0.3">
      <c r="A43" s="1" t="s">
        <v>1</v>
      </c>
      <c r="B43" s="2" t="s">
        <v>2</v>
      </c>
      <c r="C43" s="3" t="s">
        <v>3</v>
      </c>
      <c r="D43" s="3" t="s">
        <v>4</v>
      </c>
      <c r="E43" s="3" t="s">
        <v>5</v>
      </c>
    </row>
    <row r="44" spans="1:7" ht="18.75" customHeight="1" thickBot="1" x14ac:dyDescent="0.3">
      <c r="A44" s="138" t="s">
        <v>40</v>
      </c>
      <c r="B44" s="139"/>
      <c r="C44" s="139"/>
      <c r="D44" s="139"/>
      <c r="E44" s="140"/>
    </row>
    <row r="45" spans="1:7" ht="15.75" customHeight="1" thickBot="1" x14ac:dyDescent="0.3">
      <c r="A45" s="130" t="s">
        <v>41</v>
      </c>
      <c r="B45" s="131"/>
      <c r="C45" s="131"/>
      <c r="D45" s="131"/>
      <c r="E45" s="132"/>
    </row>
    <row r="46" spans="1:7" x14ac:dyDescent="0.25">
      <c r="A46" s="44" t="s">
        <v>26</v>
      </c>
      <c r="B46" s="45" t="s">
        <v>42</v>
      </c>
      <c r="C46" s="10">
        <v>25000000</v>
      </c>
      <c r="D46" s="10">
        <v>25000000</v>
      </c>
      <c r="E46" s="10">
        <v>25000000</v>
      </c>
    </row>
    <row r="47" spans="1:7" ht="22.5" x14ac:dyDescent="0.25">
      <c r="A47" s="46" t="s">
        <v>26</v>
      </c>
      <c r="B47" s="47" t="s">
        <v>43</v>
      </c>
      <c r="C47" s="28">
        <v>6400000</v>
      </c>
      <c r="D47" s="28">
        <v>6400000</v>
      </c>
      <c r="E47" s="28">
        <v>6400000</v>
      </c>
    </row>
    <row r="48" spans="1:7" x14ac:dyDescent="0.25">
      <c r="A48" s="46" t="s">
        <v>26</v>
      </c>
      <c r="B48" s="47" t="s">
        <v>44</v>
      </c>
      <c r="C48" s="48">
        <v>5000000</v>
      </c>
      <c r="D48" s="48">
        <v>5000000</v>
      </c>
      <c r="E48" s="48">
        <v>5000000</v>
      </c>
    </row>
    <row r="49" spans="1:5" ht="22.5" x14ac:dyDescent="0.25">
      <c r="A49" s="46" t="s">
        <v>45</v>
      </c>
      <c r="B49" s="47" t="s">
        <v>46</v>
      </c>
      <c r="C49" s="8">
        <v>24000000</v>
      </c>
      <c r="D49" s="8">
        <v>24000000</v>
      </c>
      <c r="E49" s="8">
        <v>24000000</v>
      </c>
    </row>
    <row r="50" spans="1:5" ht="23.25" thickBot="1" x14ac:dyDescent="0.3">
      <c r="A50" s="26" t="s">
        <v>47</v>
      </c>
      <c r="B50" s="27" t="s">
        <v>48</v>
      </c>
      <c r="C50" s="49">
        <v>9000000</v>
      </c>
      <c r="D50" s="49">
        <v>9000000</v>
      </c>
      <c r="E50" s="49">
        <v>9000000</v>
      </c>
    </row>
    <row r="51" spans="1:5" ht="15.75" customHeight="1" thickBot="1" x14ac:dyDescent="0.3">
      <c r="A51" s="111" t="s">
        <v>75</v>
      </c>
      <c r="B51" s="112"/>
      <c r="C51" s="50">
        <f>SUM(C46:C50)</f>
        <v>69400000</v>
      </c>
      <c r="D51" s="50">
        <f>SUM(D46:D50)</f>
        <v>69400000</v>
      </c>
      <c r="E51" s="50">
        <f>SUM(E46:E50)</f>
        <v>69400000</v>
      </c>
    </row>
    <row r="52" spans="1:5" ht="15.75" thickBot="1" x14ac:dyDescent="0.3">
      <c r="A52" s="128"/>
      <c r="B52" s="128"/>
      <c r="C52" s="128"/>
      <c r="D52" s="128"/>
      <c r="E52" s="128"/>
    </row>
    <row r="53" spans="1:5" ht="15.75" customHeight="1" thickBot="1" x14ac:dyDescent="0.3">
      <c r="A53" s="130" t="s">
        <v>49</v>
      </c>
      <c r="B53" s="131"/>
      <c r="C53" s="131"/>
      <c r="D53" s="131"/>
      <c r="E53" s="132"/>
    </row>
    <row r="54" spans="1:5" ht="22.5" x14ac:dyDescent="0.25">
      <c r="A54" s="51" t="s">
        <v>26</v>
      </c>
      <c r="B54" s="52" t="s">
        <v>50</v>
      </c>
      <c r="C54" s="98">
        <v>3000000</v>
      </c>
      <c r="D54" s="98">
        <v>3000000</v>
      </c>
      <c r="E54" s="98">
        <v>3000000</v>
      </c>
    </row>
    <row r="55" spans="1:5" x14ac:dyDescent="0.25">
      <c r="A55" s="46" t="s">
        <v>26</v>
      </c>
      <c r="B55" s="47" t="s">
        <v>51</v>
      </c>
      <c r="C55" s="8">
        <v>7000000</v>
      </c>
      <c r="D55" s="8">
        <v>7000000</v>
      </c>
      <c r="E55" s="8">
        <v>7000000</v>
      </c>
    </row>
    <row r="56" spans="1:5" x14ac:dyDescent="0.25">
      <c r="A56" s="46" t="s">
        <v>26</v>
      </c>
      <c r="B56" s="47" t="s">
        <v>52</v>
      </c>
      <c r="C56" s="8">
        <v>8000000</v>
      </c>
      <c r="D56" s="8">
        <v>8000000</v>
      </c>
      <c r="E56" s="8">
        <v>8000000</v>
      </c>
    </row>
    <row r="57" spans="1:5" ht="22.5" x14ac:dyDescent="0.25">
      <c r="A57" s="46" t="s">
        <v>26</v>
      </c>
      <c r="B57" s="47" t="s">
        <v>53</v>
      </c>
      <c r="C57" s="8">
        <v>5000000</v>
      </c>
      <c r="D57" s="8">
        <v>5000000</v>
      </c>
      <c r="E57" s="8">
        <v>5000000</v>
      </c>
    </row>
    <row r="58" spans="1:5" ht="34.5" thickBot="1" x14ac:dyDescent="0.3">
      <c r="A58" s="53" t="s">
        <v>47</v>
      </c>
      <c r="B58" s="54" t="s">
        <v>54</v>
      </c>
      <c r="C58" s="8">
        <v>1000000</v>
      </c>
      <c r="D58" s="8">
        <v>1000000</v>
      </c>
      <c r="E58" s="8">
        <v>1000000</v>
      </c>
    </row>
    <row r="59" spans="1:5" ht="27.75" customHeight="1" thickBot="1" x14ac:dyDescent="0.3">
      <c r="A59" s="111" t="s">
        <v>76</v>
      </c>
      <c r="B59" s="112"/>
      <c r="C59" s="50">
        <f>SUM(C54:C58)</f>
        <v>24000000</v>
      </c>
      <c r="D59" s="50">
        <f>SUM(D54:D58)</f>
        <v>24000000</v>
      </c>
      <c r="E59" s="55">
        <f>SUM(E54:E58)</f>
        <v>24000000</v>
      </c>
    </row>
    <row r="60" spans="1:5" ht="15.75" thickBot="1" x14ac:dyDescent="0.3">
      <c r="A60" s="128"/>
      <c r="B60" s="128"/>
      <c r="C60" s="128"/>
      <c r="D60" s="128"/>
      <c r="E60" s="128"/>
    </row>
    <row r="61" spans="1:5" ht="15.75" customHeight="1" thickBot="1" x14ac:dyDescent="0.3">
      <c r="A61" s="111" t="s">
        <v>55</v>
      </c>
      <c r="B61" s="112"/>
      <c r="C61" s="112"/>
      <c r="D61" s="112"/>
      <c r="E61" s="113"/>
    </row>
    <row r="62" spans="1:5" x14ac:dyDescent="0.25">
      <c r="A62" s="51" t="s">
        <v>26</v>
      </c>
      <c r="B62" s="52" t="s">
        <v>56</v>
      </c>
      <c r="C62" s="37">
        <v>17000000</v>
      </c>
      <c r="D62" s="37">
        <v>17000000</v>
      </c>
      <c r="E62" s="37">
        <v>17000000</v>
      </c>
    </row>
    <row r="63" spans="1:5" ht="22.5" x14ac:dyDescent="0.25">
      <c r="A63" s="46" t="s">
        <v>26</v>
      </c>
      <c r="B63" s="47" t="s">
        <v>57</v>
      </c>
      <c r="C63" s="8">
        <v>10000000</v>
      </c>
      <c r="D63" s="8">
        <v>10000000</v>
      </c>
      <c r="E63" s="8">
        <v>10000000</v>
      </c>
    </row>
    <row r="64" spans="1:5" ht="23.25" thickBot="1" x14ac:dyDescent="0.3">
      <c r="A64" s="46" t="s">
        <v>26</v>
      </c>
      <c r="B64" s="47" t="s">
        <v>58</v>
      </c>
      <c r="C64" s="8">
        <v>4420400</v>
      </c>
      <c r="D64" s="8">
        <v>4420400</v>
      </c>
      <c r="E64" s="8">
        <v>4420400</v>
      </c>
    </row>
    <row r="65" spans="1:5" ht="24.75" customHeight="1" thickBot="1" x14ac:dyDescent="0.3">
      <c r="A65" s="111" t="s">
        <v>77</v>
      </c>
      <c r="B65" s="112"/>
      <c r="C65" s="50">
        <f t="shared" ref="C65:D65" si="5">SUM(C62:C64)</f>
        <v>31420400</v>
      </c>
      <c r="D65" s="50">
        <f t="shared" si="5"/>
        <v>31420400</v>
      </c>
      <c r="E65" s="56">
        <f>SUM(E62:E64)</f>
        <v>31420400</v>
      </c>
    </row>
    <row r="66" spans="1:5" ht="15.75" thickBot="1" x14ac:dyDescent="0.3">
      <c r="A66" s="57"/>
      <c r="B66" s="58"/>
      <c r="C66" s="129"/>
      <c r="D66" s="129"/>
      <c r="E66" s="129"/>
    </row>
    <row r="67" spans="1:5" ht="15.75" customHeight="1" thickBot="1" x14ac:dyDescent="0.3">
      <c r="A67" s="111" t="s">
        <v>59</v>
      </c>
      <c r="B67" s="112"/>
      <c r="C67" s="112"/>
      <c r="D67" s="112"/>
      <c r="E67" s="113"/>
    </row>
    <row r="68" spans="1:5" ht="24.75" customHeight="1" x14ac:dyDescent="0.25">
      <c r="A68" s="116" t="s">
        <v>60</v>
      </c>
      <c r="B68" s="117"/>
      <c r="C68" s="9">
        <v>5000000</v>
      </c>
      <c r="D68" s="9">
        <v>5000000</v>
      </c>
      <c r="E68" s="9">
        <v>5000000</v>
      </c>
    </row>
    <row r="69" spans="1:5" ht="25.5" customHeight="1" thickBot="1" x14ac:dyDescent="0.3">
      <c r="A69" s="114" t="s">
        <v>74</v>
      </c>
      <c r="B69" s="115"/>
      <c r="C69" s="10">
        <v>26633995</v>
      </c>
      <c r="D69" s="10">
        <v>16633995</v>
      </c>
      <c r="E69" s="10">
        <v>16633995</v>
      </c>
    </row>
    <row r="70" spans="1:5" ht="15.75" customHeight="1" thickBot="1" x14ac:dyDescent="0.3">
      <c r="A70" s="111" t="s">
        <v>78</v>
      </c>
      <c r="B70" s="112"/>
      <c r="C70" s="50">
        <f>SUM(C68:C69)</f>
        <v>31633995</v>
      </c>
      <c r="D70" s="50">
        <f>SUM(D68:D69)</f>
        <v>21633995</v>
      </c>
      <c r="E70" s="56">
        <f>SUM(E68:E69)</f>
        <v>21633995</v>
      </c>
    </row>
    <row r="71" spans="1:5" ht="15.75" thickBot="1" x14ac:dyDescent="0.3">
      <c r="A71" s="59"/>
      <c r="B71" s="60"/>
      <c r="C71" s="61"/>
      <c r="D71" s="61"/>
      <c r="E71" s="61"/>
    </row>
    <row r="72" spans="1:5" ht="23.25" customHeight="1" thickBot="1" x14ac:dyDescent="0.3">
      <c r="A72" s="118" t="s">
        <v>61</v>
      </c>
      <c r="B72" s="119"/>
      <c r="C72" s="62">
        <f>SUM(C51+C59+C65+C70)</f>
        <v>156454395</v>
      </c>
      <c r="D72" s="62">
        <f>SUM(D51+D59+D65+D70)</f>
        <v>146454395</v>
      </c>
      <c r="E72" s="62">
        <f>SUM(E51+E59+E65+E70)</f>
        <v>146454395</v>
      </c>
    </row>
    <row r="73" spans="1:5" ht="12" customHeight="1" thickBot="1" x14ac:dyDescent="0.3">
      <c r="A73" s="81"/>
      <c r="B73" s="81"/>
      <c r="C73" s="14"/>
      <c r="D73" s="14"/>
      <c r="E73" s="14"/>
    </row>
    <row r="74" spans="1:5" ht="15.75" customHeight="1" thickBot="1" x14ac:dyDescent="0.3">
      <c r="A74" s="120" t="s">
        <v>62</v>
      </c>
      <c r="B74" s="121"/>
      <c r="C74" s="121"/>
      <c r="D74" s="121"/>
      <c r="E74" s="122"/>
    </row>
    <row r="75" spans="1:5" ht="15" customHeight="1" x14ac:dyDescent="0.25">
      <c r="A75" s="123" t="s">
        <v>63</v>
      </c>
      <c r="B75" s="124"/>
      <c r="C75" s="37">
        <v>165000000</v>
      </c>
      <c r="D75" s="37">
        <v>165000000</v>
      </c>
      <c r="E75" s="37">
        <v>165000000</v>
      </c>
    </row>
    <row r="76" spans="1:5" ht="15.75" customHeight="1" thickBot="1" x14ac:dyDescent="0.3">
      <c r="A76" s="125" t="s">
        <v>64</v>
      </c>
      <c r="B76" s="126"/>
      <c r="C76" s="79">
        <v>100000000</v>
      </c>
      <c r="D76" s="8">
        <v>110000000</v>
      </c>
      <c r="E76" s="8">
        <v>110000000</v>
      </c>
    </row>
    <row r="77" spans="1:5" ht="15.75" customHeight="1" thickBot="1" x14ac:dyDescent="0.3">
      <c r="A77" s="118" t="s">
        <v>65</v>
      </c>
      <c r="B77" s="119"/>
      <c r="C77" s="63">
        <f t="shared" ref="C77:D77" si="6">C75+C76</f>
        <v>265000000</v>
      </c>
      <c r="D77" s="63">
        <f t="shared" si="6"/>
        <v>275000000</v>
      </c>
      <c r="E77" s="55">
        <f>E75+E76</f>
        <v>275000000</v>
      </c>
    </row>
    <row r="78" spans="1:5" ht="15.75" customHeight="1" thickBot="1" x14ac:dyDescent="0.3">
      <c r="A78" s="81"/>
      <c r="B78" s="84"/>
      <c r="C78" s="82"/>
      <c r="D78" s="82"/>
      <c r="E78" s="83"/>
    </row>
    <row r="79" spans="1:5" ht="30" customHeight="1" thickBot="1" x14ac:dyDescent="0.3">
      <c r="A79" s="120" t="s">
        <v>66</v>
      </c>
      <c r="B79" s="121"/>
      <c r="C79" s="85">
        <f t="shared" ref="C79:E79" si="7">SUM(C72,C75,C76)</f>
        <v>421454395</v>
      </c>
      <c r="D79" s="85">
        <f t="shared" si="7"/>
        <v>421454395</v>
      </c>
      <c r="E79" s="86">
        <f t="shared" si="7"/>
        <v>421454395</v>
      </c>
    </row>
    <row r="80" spans="1:5" ht="15.75" thickBot="1" x14ac:dyDescent="0.3">
      <c r="A80" s="127"/>
      <c r="B80" s="127"/>
      <c r="C80" s="127"/>
      <c r="D80" s="127"/>
      <c r="E80" s="127"/>
    </row>
    <row r="81" spans="1:9" ht="18.75" customHeight="1" thickBot="1" x14ac:dyDescent="0.3">
      <c r="A81" s="108" t="s">
        <v>67</v>
      </c>
      <c r="B81" s="109"/>
      <c r="C81" s="109"/>
      <c r="D81" s="109"/>
      <c r="E81" s="110"/>
    </row>
    <row r="82" spans="1:9" ht="15.75" customHeight="1" thickBot="1" x14ac:dyDescent="0.3">
      <c r="A82" s="99" t="s">
        <v>68</v>
      </c>
      <c r="B82" s="100"/>
      <c r="C82" s="100"/>
      <c r="D82" s="100"/>
      <c r="E82" s="101"/>
    </row>
    <row r="83" spans="1:9" ht="39" thickBot="1" x14ac:dyDescent="0.3">
      <c r="A83" s="64" t="s">
        <v>26</v>
      </c>
      <c r="B83" s="65" t="s">
        <v>69</v>
      </c>
      <c r="C83" s="10">
        <v>112000000</v>
      </c>
      <c r="D83" s="10">
        <v>112000000</v>
      </c>
      <c r="E83" s="10">
        <v>112000000</v>
      </c>
    </row>
    <row r="84" spans="1:9" ht="15.75" customHeight="1" thickBot="1" x14ac:dyDescent="0.3">
      <c r="A84" s="99" t="s">
        <v>70</v>
      </c>
      <c r="B84" s="100"/>
      <c r="C84" s="66"/>
      <c r="D84" s="66"/>
      <c r="E84" s="67"/>
    </row>
    <row r="85" spans="1:9" ht="15.75" thickBot="1" x14ac:dyDescent="0.3">
      <c r="A85" s="68" t="s">
        <v>26</v>
      </c>
      <c r="B85" s="69" t="s">
        <v>71</v>
      </c>
      <c r="C85" s="70">
        <v>3000000</v>
      </c>
      <c r="D85" s="70">
        <v>3000000</v>
      </c>
      <c r="E85" s="71">
        <v>3000000</v>
      </c>
    </row>
    <row r="86" spans="1:9" ht="24.75" customHeight="1" thickBot="1" x14ac:dyDescent="0.3">
      <c r="A86" s="102" t="s">
        <v>79</v>
      </c>
      <c r="B86" s="103"/>
      <c r="C86" s="72">
        <f t="shared" ref="C86:D86" si="8">SUM(C83,C85)</f>
        <v>115000000</v>
      </c>
      <c r="D86" s="72">
        <f t="shared" si="8"/>
        <v>115000000</v>
      </c>
      <c r="E86" s="73">
        <f>SUM(E83,E85)</f>
        <v>115000000</v>
      </c>
    </row>
    <row r="87" spans="1:9" s="15" customFormat="1" ht="9" customHeight="1" thickBot="1" x14ac:dyDescent="0.3">
      <c r="A87" s="95"/>
      <c r="B87" s="95"/>
      <c r="C87" s="96"/>
      <c r="D87" s="96"/>
      <c r="E87" s="96"/>
    </row>
    <row r="88" spans="1:9" ht="35.25" customHeight="1" thickBot="1" x14ac:dyDescent="0.3">
      <c r="A88" s="104" t="s">
        <v>72</v>
      </c>
      <c r="B88" s="105"/>
      <c r="C88" s="74">
        <f>SUM(C38,C79,C86)</f>
        <v>942320400</v>
      </c>
      <c r="D88" s="74">
        <f>SUM(D38,D79,D86)</f>
        <v>942320400</v>
      </c>
      <c r="E88" s="74">
        <f>SUM(E38,E79,E86)</f>
        <v>942320400</v>
      </c>
    </row>
    <row r="89" spans="1:9" s="76" customFormat="1" ht="18" customHeight="1" thickBot="1" x14ac:dyDescent="0.3">
      <c r="A89" s="93" t="s">
        <v>82</v>
      </c>
      <c r="B89" s="94"/>
      <c r="C89" s="90">
        <f>C40</f>
        <v>79500000</v>
      </c>
      <c r="D89" s="90"/>
      <c r="E89" s="90"/>
    </row>
    <row r="90" spans="1:9" s="76" customFormat="1" ht="26.25" customHeight="1" thickBot="1" x14ac:dyDescent="0.3">
      <c r="A90" s="106" t="s">
        <v>83</v>
      </c>
      <c r="B90" s="107"/>
      <c r="C90" s="90">
        <f>C88+C89</f>
        <v>1021820400</v>
      </c>
      <c r="D90" s="90">
        <f t="shared" ref="D90:E90" si="9">D88+D89</f>
        <v>942320400</v>
      </c>
      <c r="E90" s="90">
        <f t="shared" si="9"/>
        <v>942320400</v>
      </c>
      <c r="G90" s="77"/>
      <c r="H90" s="77"/>
      <c r="I90" s="77"/>
    </row>
    <row r="91" spans="1:9" hidden="1" x14ac:dyDescent="0.25">
      <c r="A91" s="75" t="s">
        <v>73</v>
      </c>
      <c r="C91" s="77">
        <f>C88-C86</f>
        <v>827320400</v>
      </c>
      <c r="D91" s="77">
        <f>D88-D86</f>
        <v>827320400</v>
      </c>
      <c r="E91" s="77">
        <f>E88-E86</f>
        <v>827320400</v>
      </c>
    </row>
    <row r="92" spans="1:9" hidden="1" x14ac:dyDescent="0.25">
      <c r="C92" s="77" t="e">
        <f>#REF!+C72</f>
        <v>#REF!</v>
      </c>
      <c r="D92" s="77" t="e">
        <f>#REF!+D72</f>
        <v>#REF!</v>
      </c>
      <c r="E92" s="77" t="e">
        <f>#REF!+E72</f>
        <v>#REF!</v>
      </c>
    </row>
    <row r="94" spans="1:9" x14ac:dyDescent="0.25">
      <c r="C94" s="78"/>
      <c r="D94" s="78"/>
      <c r="E94" s="78"/>
    </row>
    <row r="96" spans="1:9" x14ac:dyDescent="0.25">
      <c r="C96" s="77"/>
      <c r="D96" s="77"/>
      <c r="E96" s="77"/>
    </row>
  </sheetData>
  <mergeCells count="56">
    <mergeCell ref="A16:E16"/>
    <mergeCell ref="A1:E1"/>
    <mergeCell ref="A3:E3"/>
    <mergeCell ref="A5:B5"/>
    <mergeCell ref="A6:B6"/>
    <mergeCell ref="A7:B7"/>
    <mergeCell ref="A8:B8"/>
    <mergeCell ref="A9:B9"/>
    <mergeCell ref="A10:B10"/>
    <mergeCell ref="A11:B11"/>
    <mergeCell ref="A13:B13"/>
    <mergeCell ref="A15:B15"/>
    <mergeCell ref="B35:E35"/>
    <mergeCell ref="A17:B17"/>
    <mergeCell ref="A18:E18"/>
    <mergeCell ref="A19:E19"/>
    <mergeCell ref="A20:E20"/>
    <mergeCell ref="A24:B24"/>
    <mergeCell ref="A25:E25"/>
    <mergeCell ref="A26:B26"/>
    <mergeCell ref="A28:B28"/>
    <mergeCell ref="A29:E29"/>
    <mergeCell ref="A30:B30"/>
    <mergeCell ref="A34:B34"/>
    <mergeCell ref="A53:E53"/>
    <mergeCell ref="A36:B36"/>
    <mergeCell ref="A42:E42"/>
    <mergeCell ref="A38:B38"/>
    <mergeCell ref="A44:E44"/>
    <mergeCell ref="A45:E45"/>
    <mergeCell ref="A51:B51"/>
    <mergeCell ref="A52:E52"/>
    <mergeCell ref="A40:B40"/>
    <mergeCell ref="A41:B41"/>
    <mergeCell ref="A59:B59"/>
    <mergeCell ref="A60:E60"/>
    <mergeCell ref="A61:E61"/>
    <mergeCell ref="A65:B65"/>
    <mergeCell ref="C66:E66"/>
    <mergeCell ref="A81:E81"/>
    <mergeCell ref="A67:E67"/>
    <mergeCell ref="A69:B69"/>
    <mergeCell ref="A68:B68"/>
    <mergeCell ref="A70:B70"/>
    <mergeCell ref="A72:B72"/>
    <mergeCell ref="A74:E74"/>
    <mergeCell ref="A75:B75"/>
    <mergeCell ref="A76:B76"/>
    <mergeCell ref="A77:B77"/>
    <mergeCell ref="A79:B79"/>
    <mergeCell ref="A80:E80"/>
    <mergeCell ref="A82:E82"/>
    <mergeCell ref="A84:B84"/>
    <mergeCell ref="A86:B86"/>
    <mergeCell ref="A88:B88"/>
    <mergeCell ref="A90:B90"/>
  </mergeCells>
  <pageMargins left="0.70866141732283472" right="0.70866141732283472" top="0.78740157480314965" bottom="0.78740157480314965" header="0.31496062992125984" footer="0.31496062992125984"/>
  <pageSetup paperSize="9" scale="73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ZRS 2025; 2026-2027</vt:lpstr>
      <vt:lpstr>'ZRS 2025; 2026-2027'!Oblast_tisku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Anýžová</dc:creator>
  <cp:lastModifiedBy>Vilma ANÝŽOVÁ</cp:lastModifiedBy>
  <cp:lastPrinted>2024-06-17T13:35:44Z</cp:lastPrinted>
  <dcterms:created xsi:type="dcterms:W3CDTF">2024-05-08T05:58:12Z</dcterms:created>
  <dcterms:modified xsi:type="dcterms:W3CDTF">2024-07-15T14:36:31Z</dcterms:modified>
</cp:coreProperties>
</file>