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I:\06- Zákon a Materiály do vlády\INFORMACE ZRS a HP\Informace o ZRS 2025\kolegium\"/>
    </mc:Choice>
  </mc:AlternateContent>
  <xr:revisionPtr revIDLastSave="0" documentId="13_ncr:1_{F9E5D9EA-82DD-485C-9E91-4D81D0F4C80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říloha 1" sheetId="1" r:id="rId1"/>
  </sheets>
  <definedNames>
    <definedName name="_xlnm.Print_Titles" localSheetId="0">'Příloha 1'!$2:$2</definedName>
    <definedName name="_xlnm.Print_Area" localSheetId="0">'Příloha 1'!$B$1:$I$86</definedName>
  </definedNames>
  <calcPr calcId="191029"/>
  <customWorkbookViews>
    <customWorkbookView name="Štěpánka LITECKÁ – osobní zobrazení" guid="{B35EEA37-7B35-49E2-831C-F0FF770BA2B8}" mergeInterval="0" personalView="1" maximized="1" windowWidth="1276" windowHeight="799" activeSheetId="1"/>
    <customWorkbookView name="Daniel Litecký - vlastní zobrazení" guid="{BEB9115C-3521-4C1C-8DE7-E17110799634}" mergeInterval="0" personalView="1" maximized="1" xWindow="1" yWindow="1" windowWidth="1596" windowHeight="670" activeSheetId="1"/>
    <customWorkbookView name="user – osobní zobrazení" guid="{D30ED1E9-0231-4233-9A4D-DC246B730CA3}" mergeInterval="0" personalView="1" maximized="1" windowWidth="1362" windowHeight="542" activeSheetId="1"/>
    <customWorkbookView name="Hynek Ciboch – osobní zobrazení" guid="{11C81548-AE0E-40BD-8AFA-A71C802EFC5C}" mergeInterval="0" personalView="1" xWindow="57" yWindow="46" windowWidth="976" windowHeight="777" activeSheetId="1"/>
    <customWorkbookView name="Stanislava Bajzíková – osobní zobrazení" guid="{C21E0D89-88D5-458A-B7A6-AC8A7AC6C283}" mergeInterval="0" personalView="1" maximized="1" windowWidth="1276" windowHeight="75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D32" i="1"/>
  <c r="F26" i="1"/>
  <c r="E26" i="1"/>
  <c r="D34" i="1" l="1"/>
  <c r="F85" i="1"/>
  <c r="E85" i="1"/>
  <c r="F74" i="1"/>
  <c r="F67" i="1"/>
  <c r="E67" i="1"/>
  <c r="F48" i="1"/>
  <c r="E48" i="1"/>
  <c r="E56" i="1"/>
  <c r="F62" i="1"/>
  <c r="F69" i="1" l="1"/>
  <c r="F75" i="1" s="1"/>
  <c r="E62" i="1"/>
  <c r="E69" i="1" s="1"/>
  <c r="E75" i="1" s="1"/>
  <c r="F82" i="1" l="1"/>
  <c r="E82" i="1"/>
  <c r="E74" i="1"/>
  <c r="D16" i="1" l="1"/>
  <c r="F32" i="1"/>
  <c r="F34" i="1" s="1"/>
  <c r="E32" i="1"/>
  <c r="E34" i="1" s="1"/>
  <c r="E16" i="1"/>
  <c r="F16" i="1"/>
  <c r="F12" i="1"/>
  <c r="E12" i="1"/>
  <c r="D67" i="1"/>
  <c r="D62" i="1"/>
  <c r="F18" i="1" l="1"/>
  <c r="E18" i="1"/>
  <c r="D12" i="1"/>
  <c r="F35" i="1" l="1"/>
  <c r="F38" i="1" s="1"/>
  <c r="E35" i="1"/>
  <c r="E38" i="1" l="1"/>
  <c r="E84" i="1"/>
  <c r="E86" i="1" s="1"/>
  <c r="F84" i="1"/>
  <c r="F86" i="1" s="1"/>
  <c r="D48" i="1"/>
  <c r="D82" i="1" l="1"/>
  <c r="D74" i="1"/>
  <c r="D56" i="1"/>
  <c r="D69" i="1" s="1"/>
  <c r="D75" i="1" l="1"/>
  <c r="D18" i="1" l="1"/>
  <c r="D35" i="1" s="1"/>
  <c r="D38" i="1" s="1"/>
  <c r="D84" i="1" l="1"/>
  <c r="D86" i="1" s="1"/>
</calcChain>
</file>

<file path=xl/sharedStrings.xml><?xml version="1.0" encoding="utf-8"?>
<sst xmlns="http://schemas.openxmlformats.org/spreadsheetml/2006/main" count="106" uniqueCount="85">
  <si>
    <t>Region / země</t>
  </si>
  <si>
    <t>ČR</t>
  </si>
  <si>
    <t>Rozvojové země</t>
  </si>
  <si>
    <t xml:space="preserve">Podpora trojstranných projektů českých subjektů                             </t>
  </si>
  <si>
    <t>Ostatní provozní výdaje na chod ČRA</t>
  </si>
  <si>
    <t>ČR a rozvojové země</t>
  </si>
  <si>
    <t>Další činnosti spojené s řízením, monitoringem, kontrolou a prezentací ZRS -ČRA</t>
  </si>
  <si>
    <t xml:space="preserve">Tematické priority / Programy ZRS ČR </t>
  </si>
  <si>
    <t>Globální rozvojové vzdělávání a osvěta veřejnosti</t>
  </si>
  <si>
    <t>Ukrajina</t>
  </si>
  <si>
    <t xml:space="preserve">Rozvojové aktivity v gesci ČRA - obnova a podpora demokratické transformace Ukrajiny </t>
  </si>
  <si>
    <t xml:space="preserve">Malé lokální rozvojové projekty realizované při ZÚ </t>
  </si>
  <si>
    <t xml:space="preserve">Činnosti spojené s řízením, monitoringem, kontrolou a prezentací ZRS </t>
  </si>
  <si>
    <t>Místní síly (koordinátoři ZRS) při ZÚ</t>
  </si>
  <si>
    <t>Transformační ekonomická a finanční spolupráce (ve spolupráci s MF)</t>
  </si>
  <si>
    <t>Projekty Aid for Trade (ve spolupráci s MPO)</t>
  </si>
  <si>
    <t>Projekty v oblasti bezpečnosti (ve spolupráci s MV)</t>
  </si>
  <si>
    <t>Rozvojové země a ČR</t>
  </si>
  <si>
    <t>Projekty realizované ve spolupráci s UNDP</t>
  </si>
  <si>
    <t>Zapojování českých dobrovolníků do programů UNV</t>
  </si>
  <si>
    <t xml:space="preserve">Ministerstvo školství, mládeže a tělovýchovy </t>
  </si>
  <si>
    <t>Program vládních rozvojových stipendií - zahraniční studenti přijatí ke studiu na VVŠ v ČR včetně související agendy</t>
  </si>
  <si>
    <t xml:space="preserve">Ministerstvo zdravotnictví </t>
  </si>
  <si>
    <t>Zdravotní služby pro vládní stipendisty</t>
  </si>
  <si>
    <t>Specifické země (vč. Afghánistánu)</t>
  </si>
  <si>
    <t>ZRS z prostředků EU (projekty EK)</t>
  </si>
  <si>
    <t>Celkem ZRS včetně prostředků EU</t>
  </si>
  <si>
    <t>Humanitární pomoc</t>
  </si>
  <si>
    <t>ČR, prioritní země</t>
  </si>
  <si>
    <t>Posilování kapacit implementačních partnerů ZRS (včetně kapacit a partnerství NNO, kapacit platforem, aktivit krajů a obcí v prioritních zemích ZRS ČR)</t>
  </si>
  <si>
    <t>Celkem ZRS ze státního rozpočtu</t>
  </si>
  <si>
    <t>Transformační spolupráce</t>
  </si>
  <si>
    <t>Podpora dalších rozvojových a stabilizačních programů</t>
  </si>
  <si>
    <t>Výdaje za platy, ostatní platby za provedenou práci, FKSP a pojistné ČRA  (bez objemu financí na tuto položku z prostředků EK)</t>
  </si>
  <si>
    <t>Bosna a Hercegovina</t>
  </si>
  <si>
    <t>Etiopie</t>
  </si>
  <si>
    <t>Moldavsko</t>
  </si>
  <si>
    <t>Gruzie</t>
  </si>
  <si>
    <t>Kambodža</t>
  </si>
  <si>
    <t>Zambie</t>
  </si>
  <si>
    <t>Program budování kapacit partnerských zemí v oblasti kybernetické bezpečnosti (Cybervac)</t>
  </si>
  <si>
    <t>Technická expertní spolupráce  (vysílání expertů+ spolupráce s dalšími resorty, globální vzdělávání), ostatní</t>
  </si>
  <si>
    <t xml:space="preserve">CELKEM rozvojové projekty ve spolupráci s mezinárodními organizacemi </t>
  </si>
  <si>
    <t>Spolufinancování projektů (např. Iniciativy Team Europe, delegovaná spolupráce)</t>
  </si>
  <si>
    <t>Národní a EU finanční nástroje a další inovativní programy</t>
  </si>
  <si>
    <t>Skutečné čerpání finančních prostředků 2025 bez RO
(v Kč)</t>
  </si>
  <si>
    <t>I.  Česká rozvojová agentura - PROSTŘEDKY ZE STÁTNÍHO ROZPOČTU  (prioritní země a další rozvojové aktivity)</t>
  </si>
  <si>
    <t xml:space="preserve">IV. Programy realizované v gesci jiných resortů </t>
  </si>
  <si>
    <t>CELKEM III. MZV- rozvojové aktivity a další aktivity v gesci MZV</t>
  </si>
  <si>
    <t>Spolupráce s dalšími mez. organizacemi a donory (OECD DAC, UNEP, atp.)</t>
  </si>
  <si>
    <t>Bilaterální spolupráce</t>
  </si>
  <si>
    <t>Alokace - objem finančních prostředků 2025 (v Kč) k 1.1.2025</t>
  </si>
  <si>
    <t xml:space="preserve">Posilování kapacit vysokých škol v rozvojových zemích (vysílání učitelů, spolupráce VŠ)                                  </t>
  </si>
  <si>
    <t>Celkem IV. Programy v gesci jiných resortů</t>
  </si>
  <si>
    <t>I.2.1. Dotační programy pro NNO, kraje a vysoké školy, vč. trojstranných projektů</t>
  </si>
  <si>
    <t>I.2.3. Administrativní náklady</t>
  </si>
  <si>
    <t>CELKEM administrativní náklady ČRA</t>
  </si>
  <si>
    <t>III.1.1. Rozvojové aktivity MZV a koordinace ZRS ČR</t>
  </si>
  <si>
    <t xml:space="preserve">III.1.2. Rozvojové aktivity ve spolupráci s institucemi státní správy </t>
  </si>
  <si>
    <t>III.1.3.Rozvojové projekty ve spolupráci s mezinárodními organizacemi</t>
  </si>
  <si>
    <t>III.1.4.Další nástroje v gesci MZV</t>
  </si>
  <si>
    <t>III.2. Další aktivity v gesci MZV 
(humanitární pomoc a transformační spolupráce)</t>
  </si>
  <si>
    <t>CELKEM Rozvojové aktivity v gesci MZV</t>
  </si>
  <si>
    <t>CELKEM Další aktivity v gesci MZV</t>
  </si>
  <si>
    <t>CELKEM rozvojové aktivity MZV a  koordinace ZRS ČR</t>
  </si>
  <si>
    <t>CELKEM rozvojové aktivity ve spolupráci s institucemi státní správy</t>
  </si>
  <si>
    <t>CELKEM další nástroje v gesci MZV</t>
  </si>
  <si>
    <t>CELKEM Prioritní země ZRS  (dle UV č. 631/2016)</t>
  </si>
  <si>
    <t>I.1.1. Prioritní země ZRS  (dle UV č. 631/2016)</t>
  </si>
  <si>
    <r>
      <rPr>
        <sz val="11"/>
        <color theme="0"/>
        <rFont val="Aptos"/>
        <family val="2"/>
      </rPr>
      <t>I.</t>
    </r>
    <r>
      <rPr>
        <b/>
        <sz val="11"/>
        <color theme="0"/>
        <rFont val="Aptos"/>
        <family val="2"/>
      </rPr>
      <t>1.2. Specifické země ZRS</t>
    </r>
  </si>
  <si>
    <t>CELKEM Specifické země ZRS</t>
  </si>
  <si>
    <r>
      <t xml:space="preserve">CELKEM Bilaterální rozvojové aktivity v gesci ČRA 
</t>
    </r>
    <r>
      <rPr>
        <b/>
        <i/>
        <sz val="12"/>
        <color theme="0"/>
        <rFont val="Aptos"/>
        <family val="2"/>
      </rPr>
      <t>Pozn. Součet prioritní a specifické země</t>
    </r>
  </si>
  <si>
    <t xml:space="preserve">I.1. Bilaterální rozvojové aktivity v gesci ČRA </t>
  </si>
  <si>
    <t>CELKEM Dotační programy v gesci ČRA</t>
  </si>
  <si>
    <t xml:space="preserve">III.1. Rozvojové aktivity v gesci MZV </t>
  </si>
  <si>
    <t>III. MZV- rozvojové aktivity a další aktivity v gesci MZV</t>
  </si>
  <si>
    <t xml:space="preserve">CELKEM prostředky v gesci ČRA ze státního rozpočtu, z EK a jiných zdrojů  </t>
  </si>
  <si>
    <r>
      <t xml:space="preserve">CELKEM I. Česká rozvojová agentura - prostředky ze státního rozpočtu  </t>
    </r>
    <r>
      <rPr>
        <sz val="13"/>
        <rFont val="Aptos"/>
        <family val="2"/>
      </rPr>
      <t>(prioritní země a další rozvojové aktivity)</t>
    </r>
  </si>
  <si>
    <r>
      <t>CELKEM  prostředky z EK</t>
    </r>
    <r>
      <rPr>
        <sz val="12"/>
        <rFont val="Aptos"/>
        <family val="2"/>
      </rPr>
      <t xml:space="preserve"> (na rozvojové aktivity v prioritních zemích včetně finanční částky na platy)</t>
    </r>
    <r>
      <rPr>
        <b/>
        <sz val="12"/>
        <rFont val="Aptos"/>
        <family val="2"/>
      </rPr>
      <t xml:space="preserve"> - Pro rok 2025 delegovaná spolupráce (DS)</t>
    </r>
  </si>
  <si>
    <r>
      <t xml:space="preserve">Příloha č. 1- Celkový přehled čerpání prostředků na zahraniční rozvojovou  spolupráci dle usnesení vlády č. 471/2024                                </t>
    </r>
    <r>
      <rPr>
        <b/>
        <sz val="12"/>
        <color indexed="8"/>
        <rFont val="Aptos"/>
        <family val="2"/>
      </rPr>
      <t xml:space="preserve">           </t>
    </r>
  </si>
  <si>
    <t>Skutečné čerpání včetně RO a NNV, vč. Programu Ukrajina (v Kč)</t>
  </si>
  <si>
    <r>
      <rPr>
        <b/>
        <sz val="11"/>
        <rFont val="Aptos"/>
        <charset val="238"/>
      </rPr>
      <t>Program B2B v ZRS</t>
    </r>
    <r>
      <rPr>
        <sz val="11"/>
        <rFont val="Aptos"/>
        <family val="2"/>
      </rPr>
      <t xml:space="preserve"> (projekty rozvojově - ekonomického partnerství,  podpora účasti českých subjektů v evropských finančních rozvojových nástrojích a příprava studií proveditelnosti). </t>
    </r>
    <r>
      <rPr>
        <b/>
        <sz val="11"/>
        <rFont val="Aptos"/>
        <charset val="238"/>
      </rPr>
      <t>Podpora soukromého sektoru 2.2.</t>
    </r>
  </si>
  <si>
    <r>
      <t xml:space="preserve">Pozn. K sloupci F , řádek 15 - Zbývající aktivity v rámci Ukrajiny jsou financovány z </t>
    </r>
    <r>
      <rPr>
        <b/>
        <i/>
        <sz val="11"/>
        <color theme="1"/>
        <rFont val="Aptos"/>
        <charset val="238"/>
      </rPr>
      <t>Programu Ukrajina</t>
    </r>
  </si>
  <si>
    <r>
      <t xml:space="preserve">I.2. Další rozvojové aktivity v gesci ČRA
</t>
    </r>
    <r>
      <rPr>
        <b/>
        <sz val="9"/>
        <color theme="0"/>
        <rFont val="Aptos"/>
        <charset val="238"/>
      </rPr>
      <t>Pozn. GRV, Kap,Trilat. ,B2</t>
    </r>
    <r>
      <rPr>
        <b/>
        <sz val="12"/>
        <color theme="0"/>
        <rFont val="Aptos"/>
        <family val="2"/>
      </rPr>
      <t>B</t>
    </r>
  </si>
  <si>
    <r>
      <t xml:space="preserve">CELKEM Další rozvojové aktivity v gesci ČRA </t>
    </r>
    <r>
      <rPr>
        <b/>
        <i/>
        <sz val="9"/>
        <color theme="0"/>
        <rFont val="Aptos"/>
        <charset val="238"/>
      </rPr>
      <t>(Pozn. GRV, Kap,Trilat. ,B2B)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</si>
</sst>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K_č_-;\-* #,##0.00\ _K_č_-;_-* &quot;-&quot;??\ _K_č_-;_-@_-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color indexed="8"/>
      <name val="Aptos"/>
      <family val="2"/>
    </font>
    <font>
      <b/>
      <sz val="10"/>
      <name val="Aptos"/>
      <family val="2"/>
    </font>
    <font>
      <b/>
      <sz val="12"/>
      <color indexed="8"/>
      <name val="Aptos"/>
      <family val="2"/>
    </font>
    <font>
      <sz val="11"/>
      <color theme="1"/>
      <name val="Aptos"/>
      <family val="2"/>
    </font>
    <font>
      <b/>
      <sz val="12"/>
      <name val="Aptos"/>
      <family val="2"/>
    </font>
    <font>
      <sz val="11"/>
      <name val="Aptos"/>
      <family val="2"/>
    </font>
    <font>
      <b/>
      <sz val="12"/>
      <color indexed="10"/>
      <name val="Aptos"/>
      <family val="2"/>
    </font>
    <font>
      <sz val="11"/>
      <color rgb="FF00B050"/>
      <name val="Aptos"/>
      <family val="2"/>
    </font>
    <font>
      <b/>
      <sz val="11"/>
      <name val="Aptos"/>
      <family val="2"/>
    </font>
    <font>
      <sz val="11"/>
      <color indexed="8"/>
      <name val="Aptos"/>
      <family val="2"/>
    </font>
    <font>
      <b/>
      <sz val="9"/>
      <color rgb="FF000000"/>
      <name val="Aptos"/>
      <family val="2"/>
    </font>
    <font>
      <sz val="11"/>
      <color rgb="FF000000"/>
      <name val="Aptos"/>
      <family val="2"/>
    </font>
    <font>
      <b/>
      <sz val="12"/>
      <color theme="0"/>
      <name val="Aptos"/>
      <family val="2"/>
    </font>
    <font>
      <b/>
      <sz val="11"/>
      <color theme="0"/>
      <name val="Aptos"/>
      <family val="2"/>
    </font>
    <font>
      <sz val="11"/>
      <color theme="0"/>
      <name val="Aptos"/>
      <family val="2"/>
    </font>
    <font>
      <sz val="12"/>
      <color theme="1"/>
      <name val="Aptos"/>
      <family val="2"/>
    </font>
    <font>
      <b/>
      <i/>
      <sz val="12"/>
      <color theme="0"/>
      <name val="Aptos"/>
      <family val="2"/>
    </font>
    <font>
      <b/>
      <sz val="14"/>
      <name val="Aptos"/>
      <family val="2"/>
    </font>
    <font>
      <b/>
      <sz val="11"/>
      <color rgb="FF000000"/>
      <name val="Aptos"/>
      <family val="2"/>
    </font>
    <font>
      <sz val="12"/>
      <name val="Aptos"/>
      <family val="2"/>
    </font>
    <font>
      <b/>
      <sz val="11"/>
      <color theme="1"/>
      <name val="Aptos"/>
      <family val="2"/>
    </font>
    <font>
      <b/>
      <sz val="14"/>
      <color theme="0"/>
      <name val="Aptos"/>
      <family val="2"/>
    </font>
    <font>
      <sz val="14"/>
      <name val="Aptos"/>
      <family val="2"/>
    </font>
    <font>
      <b/>
      <sz val="13"/>
      <name val="Aptos"/>
      <family val="2"/>
    </font>
    <font>
      <b/>
      <sz val="13"/>
      <color theme="1"/>
      <name val="Aptos"/>
      <family val="2"/>
    </font>
    <font>
      <sz val="13"/>
      <name val="Aptos"/>
      <family val="2"/>
    </font>
    <font>
      <i/>
      <sz val="11"/>
      <color theme="1"/>
      <name val="Aptos"/>
      <charset val="238"/>
    </font>
    <font>
      <b/>
      <sz val="11"/>
      <name val="Aptos"/>
      <charset val="238"/>
    </font>
    <font>
      <sz val="11"/>
      <name val="Aptos"/>
      <charset val="238"/>
    </font>
    <font>
      <b/>
      <i/>
      <sz val="11"/>
      <color theme="1"/>
      <name val="Aptos"/>
      <charset val="238"/>
    </font>
    <font>
      <b/>
      <sz val="9"/>
      <color theme="0"/>
      <name val="Aptos"/>
      <charset val="238"/>
    </font>
    <font>
      <b/>
      <i/>
      <sz val="9"/>
      <color theme="0"/>
      <name val="Aptos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11498C"/>
        <bgColor indexed="64"/>
      </patternFill>
    </fill>
    <fill>
      <patternFill patternType="solid">
        <fgColor rgb="FF1177A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000000"/>
      </patternFill>
    </fill>
    <fill>
      <patternFill patternType="solid">
        <fgColor rgb="FFFF00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07">
    <xf numFmtId="0" fontId="0" fillId="0" borderId="0" xfId="0"/>
    <xf numFmtId="0" fontId="6" fillId="0" borderId="0" xfId="0" applyFont="1"/>
    <xf numFmtId="3" fontId="6" fillId="0" borderId="0" xfId="0" applyNumberFormat="1" applyFont="1"/>
    <xf numFmtId="0" fontId="10" fillId="0" borderId="0" xfId="0" applyFont="1"/>
    <xf numFmtId="43" fontId="8" fillId="0" borderId="3" xfId="12" applyFont="1" applyBorder="1" applyAlignment="1">
      <alignment horizontal="right" vertical="center" wrapText="1"/>
    </xf>
    <xf numFmtId="43" fontId="8" fillId="0" borderId="7" xfId="12" applyFont="1" applyBorder="1" applyAlignment="1">
      <alignment horizontal="right" vertical="center" wrapText="1"/>
    </xf>
    <xf numFmtId="43" fontId="8" fillId="0" borderId="3" xfId="12" applyFont="1" applyBorder="1" applyAlignment="1">
      <alignment horizontal="right" vertical="center"/>
    </xf>
    <xf numFmtId="43" fontId="8" fillId="0" borderId="7" xfId="12" applyFont="1" applyBorder="1" applyAlignment="1">
      <alignment horizontal="right" vertical="center"/>
    </xf>
    <xf numFmtId="0" fontId="8" fillId="2" borderId="3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8" fillId="0" borderId="0" xfId="0" applyFont="1"/>
    <xf numFmtId="3" fontId="18" fillId="0" borderId="0" xfId="0" applyNumberFormat="1" applyFont="1"/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left" vertical="center" wrapText="1"/>
    </xf>
    <xf numFmtId="4" fontId="8" fillId="0" borderId="3" xfId="0" applyNumberFormat="1" applyFont="1" applyBorder="1" applyAlignment="1">
      <alignment horizontal="right" vertical="center" wrapText="1"/>
    </xf>
    <xf numFmtId="4" fontId="8" fillId="0" borderId="7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4" fontId="8" fillId="0" borderId="3" xfId="0" applyNumberFormat="1" applyFont="1" applyBorder="1" applyAlignment="1">
      <alignment vertical="center"/>
    </xf>
    <xf numFmtId="4" fontId="8" fillId="0" borderId="7" xfId="0" applyNumberFormat="1" applyFont="1" applyBorder="1" applyAlignment="1">
      <alignment vertical="center"/>
    </xf>
    <xf numFmtId="4" fontId="8" fillId="0" borderId="3" xfId="0" applyNumberFormat="1" applyFont="1" applyBorder="1"/>
    <xf numFmtId="4" fontId="8" fillId="3" borderId="7" xfId="0" applyNumberFormat="1" applyFont="1" applyFill="1" applyBorder="1" applyAlignment="1">
      <alignment horizontal="right" vertical="center" wrapText="1"/>
    </xf>
    <xf numFmtId="4" fontId="8" fillId="3" borderId="3" xfId="0" applyNumberFormat="1" applyFont="1" applyFill="1" applyBorder="1" applyAlignment="1">
      <alignment horizontal="right" vertical="center" wrapText="1"/>
    </xf>
    <xf numFmtId="0" fontId="16" fillId="6" borderId="30" xfId="0" applyFont="1" applyFill="1" applyBorder="1" applyAlignment="1">
      <alignment horizontal="left" vertical="center"/>
    </xf>
    <xf numFmtId="0" fontId="8" fillId="0" borderId="25" xfId="0" applyFont="1" applyBorder="1" applyAlignment="1">
      <alignment vertical="center" wrapText="1"/>
    </xf>
    <xf numFmtId="43" fontId="8" fillId="0" borderId="25" xfId="12" applyFont="1" applyBorder="1" applyAlignment="1">
      <alignment horizontal="right" vertical="center" wrapText="1"/>
    </xf>
    <xf numFmtId="43" fontId="8" fillId="0" borderId="26" xfId="12" applyFont="1" applyBorder="1" applyAlignment="1">
      <alignment horizontal="righ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43" fontId="8" fillId="0" borderId="25" xfId="12" applyFont="1" applyBorder="1" applyAlignment="1">
      <alignment horizontal="right" vertical="center"/>
    </xf>
    <xf numFmtId="43" fontId="8" fillId="0" borderId="26" xfId="12" applyFont="1" applyBorder="1" applyAlignment="1">
      <alignment horizontal="right" vertical="center"/>
    </xf>
    <xf numFmtId="0" fontId="8" fillId="0" borderId="24" xfId="0" applyFont="1" applyBorder="1" applyAlignment="1">
      <alignment horizontal="center" vertical="center"/>
    </xf>
    <xf numFmtId="4" fontId="8" fillId="0" borderId="25" xfId="0" applyNumberFormat="1" applyFont="1" applyBorder="1" applyAlignment="1">
      <alignment vertical="center"/>
    </xf>
    <xf numFmtId="4" fontId="8" fillId="0" borderId="26" xfId="0" applyNumberFormat="1" applyFont="1" applyBorder="1" applyAlignment="1">
      <alignment vertical="center"/>
    </xf>
    <xf numFmtId="4" fontId="8" fillId="0" borderId="25" xfId="0" applyNumberFormat="1" applyFont="1" applyBorder="1" applyAlignment="1">
      <alignment horizontal="right" vertical="center" wrapText="1"/>
    </xf>
    <xf numFmtId="4" fontId="8" fillId="3" borderId="25" xfId="0" applyNumberFormat="1" applyFont="1" applyFill="1" applyBorder="1" applyAlignment="1">
      <alignment horizontal="right" vertical="center" wrapText="1"/>
    </xf>
    <xf numFmtId="4" fontId="8" fillId="0" borderId="26" xfId="0" applyNumberFormat="1" applyFont="1" applyBorder="1" applyAlignment="1">
      <alignment horizontal="right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 wrapText="1"/>
    </xf>
    <xf numFmtId="4" fontId="14" fillId="0" borderId="25" xfId="0" applyNumberFormat="1" applyFont="1" applyBorder="1" applyAlignment="1">
      <alignment horizontal="right" vertical="center" wrapText="1"/>
    </xf>
    <xf numFmtId="4" fontId="14" fillId="0" borderId="26" xfId="0" applyNumberFormat="1" applyFont="1" applyBorder="1" applyAlignment="1">
      <alignment horizontal="right" vertical="center" wrapText="1"/>
    </xf>
    <xf numFmtId="0" fontId="8" fillId="2" borderId="32" xfId="0" applyFont="1" applyFill="1" applyBorder="1" applyAlignment="1">
      <alignment horizontal="left" vertical="center" wrapText="1"/>
    </xf>
    <xf numFmtId="43" fontId="8" fillId="0" borderId="32" xfId="12" applyFont="1" applyBorder="1" applyAlignment="1">
      <alignment horizontal="right" vertical="center" wrapText="1"/>
    </xf>
    <xf numFmtId="43" fontId="8" fillId="0" borderId="33" xfId="12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43" fontId="16" fillId="0" borderId="0" xfId="12" applyFont="1" applyFill="1" applyBorder="1" applyAlignment="1">
      <alignment horizontal="right" vertical="center" wrapText="1"/>
    </xf>
    <xf numFmtId="43" fontId="16" fillId="0" borderId="35" xfId="12" applyFont="1" applyFill="1" applyBorder="1" applyAlignment="1">
      <alignment horizontal="right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left" vertical="center" wrapText="1"/>
    </xf>
    <xf numFmtId="4" fontId="14" fillId="0" borderId="22" xfId="0" applyNumberFormat="1" applyFont="1" applyBorder="1" applyAlignment="1">
      <alignment horizontal="right" vertical="center" wrapText="1"/>
    </xf>
    <xf numFmtId="4" fontId="14" fillId="0" borderId="23" xfId="0" applyNumberFormat="1" applyFont="1" applyBorder="1" applyAlignment="1">
      <alignment horizontal="right" vertical="center" wrapText="1"/>
    </xf>
    <xf numFmtId="4" fontId="8" fillId="0" borderId="22" xfId="0" applyNumberFormat="1" applyFont="1" applyBorder="1" applyAlignment="1">
      <alignment horizontal="right" vertical="center" wrapText="1"/>
    </xf>
    <xf numFmtId="4" fontId="8" fillId="0" borderId="23" xfId="0" applyNumberFormat="1" applyFont="1" applyBorder="1" applyAlignment="1">
      <alignment horizontal="right" vertical="center" wrapText="1"/>
    </xf>
    <xf numFmtId="4" fontId="15" fillId="5" borderId="36" xfId="0" applyNumberFormat="1" applyFont="1" applyFill="1" applyBorder="1" applyAlignment="1">
      <alignment horizontal="right" vertical="center" wrapText="1"/>
    </xf>
    <xf numFmtId="4" fontId="15" fillId="5" borderId="37" xfId="0" applyNumberFormat="1" applyFont="1" applyFill="1" applyBorder="1" applyAlignment="1">
      <alignment horizontal="right" vertical="center" wrapText="1"/>
    </xf>
    <xf numFmtId="0" fontId="9" fillId="0" borderId="4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43" fontId="16" fillId="6" borderId="38" xfId="12" applyFont="1" applyFill="1" applyBorder="1" applyAlignment="1">
      <alignment horizontal="right" vertical="center" wrapText="1"/>
    </xf>
    <xf numFmtId="43" fontId="16" fillId="6" borderId="39" xfId="12" applyFont="1" applyFill="1" applyBorder="1" applyAlignment="1">
      <alignment horizontal="right" vertical="center" wrapText="1"/>
    </xf>
    <xf numFmtId="0" fontId="16" fillId="6" borderId="40" xfId="0" applyFont="1" applyFill="1" applyBorder="1" applyAlignment="1">
      <alignment horizontal="left" vertical="center"/>
    </xf>
    <xf numFmtId="0" fontId="11" fillId="6" borderId="40" xfId="0" applyFont="1" applyFill="1" applyBorder="1" applyAlignment="1">
      <alignment horizontal="left" vertical="center"/>
    </xf>
    <xf numFmtId="3" fontId="11" fillId="6" borderId="41" xfId="0" applyNumberFormat="1" applyFont="1" applyFill="1" applyBorder="1" applyAlignment="1">
      <alignment horizontal="left" vertical="center" wrapText="1"/>
    </xf>
    <xf numFmtId="3" fontId="11" fillId="6" borderId="42" xfId="0" applyNumberFormat="1" applyFont="1" applyFill="1" applyBorder="1" applyAlignment="1">
      <alignment horizontal="left" vertical="center" wrapText="1"/>
    </xf>
    <xf numFmtId="0" fontId="16" fillId="6" borderId="38" xfId="0" applyFont="1" applyFill="1" applyBorder="1" applyAlignment="1">
      <alignment horizontal="left" vertical="center"/>
    </xf>
    <xf numFmtId="4" fontId="16" fillId="8" borderId="38" xfId="0" applyNumberFormat="1" applyFont="1" applyFill="1" applyBorder="1" applyAlignment="1">
      <alignment horizontal="right" vertical="center" wrapText="1"/>
    </xf>
    <xf numFmtId="4" fontId="16" fillId="8" borderId="39" xfId="0" applyNumberFormat="1" applyFont="1" applyFill="1" applyBorder="1" applyAlignment="1">
      <alignment horizontal="right" vertical="center" wrapText="1"/>
    </xf>
    <xf numFmtId="4" fontId="15" fillId="5" borderId="38" xfId="0" applyNumberFormat="1" applyFont="1" applyFill="1" applyBorder="1" applyAlignment="1">
      <alignment horizontal="right" vertical="center" wrapText="1"/>
    </xf>
    <xf numFmtId="4" fontId="15" fillId="5" borderId="39" xfId="0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4" fontId="22" fillId="3" borderId="5" xfId="0" applyNumberFormat="1" applyFont="1" applyFill="1" applyBorder="1" applyAlignment="1">
      <alignment horizontal="right" vertical="center" wrapText="1"/>
    </xf>
    <xf numFmtId="4" fontId="22" fillId="3" borderId="11" xfId="0" applyNumberFormat="1" applyFont="1" applyFill="1" applyBorder="1" applyAlignment="1">
      <alignment horizontal="right" vertical="center" wrapText="1"/>
    </xf>
    <xf numFmtId="4" fontId="22" fillId="0" borderId="5" xfId="0" applyNumberFormat="1" applyFont="1" applyBorder="1" applyAlignment="1">
      <alignment horizontal="right" vertical="center" wrapText="1"/>
    </xf>
    <xf numFmtId="4" fontId="22" fillId="0" borderId="11" xfId="0" applyNumberFormat="1" applyFont="1" applyBorder="1" applyAlignment="1">
      <alignment horizontal="right" vertical="center" wrapText="1"/>
    </xf>
    <xf numFmtId="0" fontId="23" fillId="0" borderId="0" xfId="0" applyFont="1"/>
    <xf numFmtId="3" fontId="23" fillId="0" borderId="0" xfId="0" applyNumberFormat="1" applyFont="1"/>
    <xf numFmtId="0" fontId="6" fillId="0" borderId="28" xfId="0" applyFont="1" applyBorder="1"/>
    <xf numFmtId="0" fontId="6" fillId="0" borderId="29" xfId="0" applyFont="1" applyBorder="1"/>
    <xf numFmtId="0" fontId="6" fillId="0" borderId="41" xfId="0" applyFont="1" applyBorder="1"/>
    <xf numFmtId="0" fontId="6" fillId="0" borderId="42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35" xfId="0" applyFont="1" applyBorder="1"/>
    <xf numFmtId="0" fontId="6" fillId="0" borderId="36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21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3" fontId="21" fillId="0" borderId="0" xfId="0" applyNumberFormat="1" applyFont="1" applyAlignment="1">
      <alignment horizontal="right" vertical="center" wrapText="1"/>
    </xf>
    <xf numFmtId="3" fontId="21" fillId="0" borderId="35" xfId="0" applyNumberFormat="1" applyFont="1" applyBorder="1" applyAlignment="1">
      <alignment horizontal="righ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3" fontId="11" fillId="3" borderId="0" xfId="0" applyNumberFormat="1" applyFont="1" applyFill="1" applyAlignment="1">
      <alignment horizontal="right" vertical="center"/>
    </xf>
    <xf numFmtId="3" fontId="11" fillId="3" borderId="35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3" fontId="7" fillId="0" borderId="0" xfId="0" applyNumberFormat="1" applyFont="1" applyAlignment="1">
      <alignment horizontal="right" vertical="center" wrapText="1"/>
    </xf>
    <xf numFmtId="3" fontId="7" fillId="0" borderId="35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35" xfId="0" applyNumberFormat="1" applyFont="1" applyBorder="1" applyAlignment="1">
      <alignment horizontal="right" vertical="center" wrapText="1"/>
    </xf>
    <xf numFmtId="4" fontId="6" fillId="0" borderId="28" xfId="0" applyNumberFormat="1" applyFont="1" applyBorder="1"/>
    <xf numFmtId="4" fontId="6" fillId="0" borderId="29" xfId="0" applyNumberFormat="1" applyFont="1" applyBorder="1"/>
    <xf numFmtId="4" fontId="24" fillId="9" borderId="28" xfId="0" applyNumberFormat="1" applyFont="1" applyFill="1" applyBorder="1" applyAlignment="1">
      <alignment horizontal="right" vertical="center" wrapText="1"/>
    </xf>
    <xf numFmtId="4" fontId="24" fillId="9" borderId="29" xfId="0" applyNumberFormat="1" applyFont="1" applyFill="1" applyBorder="1" applyAlignment="1">
      <alignment horizontal="right" vertical="center" wrapText="1"/>
    </xf>
    <xf numFmtId="0" fontId="25" fillId="0" borderId="14" xfId="0" applyFont="1" applyBorder="1" applyAlignment="1">
      <alignment horizontal="left" vertical="center"/>
    </xf>
    <xf numFmtId="0" fontId="25" fillId="0" borderId="18" xfId="0" applyFont="1" applyBorder="1" applyAlignment="1">
      <alignment horizontal="left" vertical="center"/>
    </xf>
    <xf numFmtId="4" fontId="20" fillId="0" borderId="18" xfId="0" applyNumberFormat="1" applyFont="1" applyBorder="1" applyAlignment="1">
      <alignment horizontal="right" vertical="center" wrapText="1"/>
    </xf>
    <xf numFmtId="4" fontId="20" fillId="0" borderId="19" xfId="0" applyNumberFormat="1" applyFont="1" applyBorder="1" applyAlignment="1">
      <alignment horizontal="right" vertical="center" wrapText="1"/>
    </xf>
    <xf numFmtId="4" fontId="26" fillId="0" borderId="44" xfId="0" applyNumberFormat="1" applyFont="1" applyBorder="1" applyAlignment="1">
      <alignment horizontal="right" vertical="center" wrapText="1"/>
    </xf>
    <xf numFmtId="4" fontId="26" fillId="0" borderId="45" xfId="0" applyNumberFormat="1" applyFont="1" applyBorder="1" applyAlignment="1">
      <alignment horizontal="right" vertical="center" wrapText="1"/>
    </xf>
    <xf numFmtId="4" fontId="26" fillId="4" borderId="32" xfId="0" applyNumberFormat="1" applyFont="1" applyFill="1" applyBorder="1" applyAlignment="1">
      <alignment horizontal="right" vertical="center" wrapText="1"/>
    </xf>
    <xf numFmtId="4" fontId="26" fillId="4" borderId="33" xfId="0" applyNumberFormat="1" applyFont="1" applyFill="1" applyBorder="1" applyAlignment="1">
      <alignment horizontal="right" vertical="center" wrapText="1"/>
    </xf>
    <xf numFmtId="4" fontId="26" fillId="0" borderId="32" xfId="0" applyNumberFormat="1" applyFont="1" applyBorder="1" applyAlignment="1">
      <alignment horizontal="right" vertical="center" wrapText="1"/>
    </xf>
    <xf numFmtId="4" fontId="26" fillId="0" borderId="33" xfId="0" applyNumberFormat="1" applyFont="1" applyBorder="1" applyAlignment="1">
      <alignment horizontal="right" vertical="center" wrapText="1"/>
    </xf>
    <xf numFmtId="4" fontId="26" fillId="0" borderId="5" xfId="0" applyNumberFormat="1" applyFont="1" applyBorder="1" applyAlignment="1">
      <alignment horizontal="right" vertical="center" wrapText="1"/>
    </xf>
    <xf numFmtId="4" fontId="26" fillId="0" borderId="11" xfId="0" applyNumberFormat="1" applyFont="1" applyBorder="1" applyAlignment="1">
      <alignment horizontal="right" vertical="center" wrapText="1"/>
    </xf>
    <xf numFmtId="3" fontId="9" fillId="0" borderId="12" xfId="0" applyNumberFormat="1" applyFont="1" applyBorder="1" applyAlignment="1">
      <alignment horizontal="right" vertical="center" wrapText="1"/>
    </xf>
    <xf numFmtId="3" fontId="9" fillId="0" borderId="13" xfId="0" applyNumberFormat="1" applyFont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4" fontId="7" fillId="0" borderId="7" xfId="0" applyNumberFormat="1" applyFont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vertical="center"/>
    </xf>
    <xf numFmtId="4" fontId="8" fillId="0" borderId="7" xfId="0" applyNumberFormat="1" applyFont="1" applyFill="1" applyBorder="1" applyAlignment="1">
      <alignment vertical="center"/>
    </xf>
    <xf numFmtId="0" fontId="29" fillId="0" borderId="0" xfId="0" applyFont="1"/>
    <xf numFmtId="0" fontId="31" fillId="0" borderId="25" xfId="0" applyFont="1" applyBorder="1" applyAlignment="1">
      <alignment wrapText="1"/>
    </xf>
    <xf numFmtId="0" fontId="8" fillId="0" borderId="40" xfId="0" applyFont="1" applyBorder="1"/>
    <xf numFmtId="0" fontId="8" fillId="0" borderId="41" xfId="0" applyFont="1" applyBorder="1"/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vertical="center"/>
    </xf>
    <xf numFmtId="0" fontId="15" fillId="5" borderId="16" xfId="0" applyFont="1" applyFill="1" applyBorder="1" applyAlignment="1">
      <alignment horizontal="left" vertical="center" wrapText="1"/>
    </xf>
    <xf numFmtId="0" fontId="15" fillId="5" borderId="17" xfId="0" applyFont="1" applyFill="1" applyBorder="1" applyAlignment="1">
      <alignment horizontal="left" vertical="center" wrapText="1"/>
    </xf>
    <xf numFmtId="0" fontId="15" fillId="5" borderId="20" xfId="0" applyFont="1" applyFill="1" applyBorder="1" applyAlignment="1">
      <alignment horizontal="left" vertical="center" wrapText="1"/>
    </xf>
    <xf numFmtId="0" fontId="27" fillId="2" borderId="4" xfId="0" applyFont="1" applyFill="1" applyBorder="1" applyAlignment="1">
      <alignment horizontal="left" vertical="center" wrapText="1"/>
    </xf>
    <xf numFmtId="0" fontId="27" fillId="2" borderId="12" xfId="0" applyFont="1" applyFill="1" applyBorder="1" applyAlignment="1">
      <alignment horizontal="left" vertical="center" wrapText="1"/>
    </xf>
    <xf numFmtId="0" fontId="27" fillId="2" borderId="13" xfId="0" applyFont="1" applyFill="1" applyBorder="1" applyAlignment="1">
      <alignment horizontal="left" vertical="center" wrapText="1"/>
    </xf>
    <xf numFmtId="0" fontId="16" fillId="6" borderId="8" xfId="0" applyFont="1" applyFill="1" applyBorder="1" applyAlignment="1">
      <alignment horizontal="left" vertical="center"/>
    </xf>
    <xf numFmtId="0" fontId="16" fillId="6" borderId="6" xfId="0" applyFont="1" applyFill="1" applyBorder="1" applyAlignment="1">
      <alignment horizontal="left" vertical="center"/>
    </xf>
    <xf numFmtId="0" fontId="16" fillId="6" borderId="9" xfId="0" applyFont="1" applyFill="1" applyBorder="1" applyAlignment="1">
      <alignment horizontal="left" vertical="center"/>
    </xf>
    <xf numFmtId="0" fontId="15" fillId="5" borderId="31" xfId="0" applyFont="1" applyFill="1" applyBorder="1" applyAlignment="1">
      <alignment horizontal="left" vertical="center" wrapText="1"/>
    </xf>
    <xf numFmtId="0" fontId="15" fillId="5" borderId="36" xfId="0" applyFont="1" applyFill="1" applyBorder="1" applyAlignment="1">
      <alignment horizontal="left" vertical="center" wrapText="1"/>
    </xf>
    <xf numFmtId="0" fontId="16" fillId="8" borderId="30" xfId="0" applyFont="1" applyFill="1" applyBorder="1" applyAlignment="1">
      <alignment horizontal="left" vertical="center" wrapText="1"/>
    </xf>
    <xf numFmtId="0" fontId="16" fillId="8" borderId="38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21" fillId="3" borderId="0" xfId="0" applyFont="1" applyFill="1" applyAlignment="1">
      <alignment horizontal="left" vertical="center" wrapText="1"/>
    </xf>
    <xf numFmtId="0" fontId="27" fillId="2" borderId="24" xfId="0" applyFont="1" applyFill="1" applyBorder="1" applyAlignment="1">
      <alignment horizontal="left" vertical="center" wrapText="1"/>
    </xf>
    <xf numFmtId="0" fontId="27" fillId="2" borderId="25" xfId="0" applyFont="1" applyFill="1" applyBorder="1" applyAlignment="1">
      <alignment horizontal="left" vertical="center" wrapText="1"/>
    </xf>
    <xf numFmtId="0" fontId="27" fillId="2" borderId="26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5" fillId="5" borderId="24" xfId="0" applyFont="1" applyFill="1" applyBorder="1" applyAlignment="1">
      <alignment horizontal="left" vertical="center" wrapText="1"/>
    </xf>
    <xf numFmtId="0" fontId="15" fillId="5" borderId="25" xfId="0" applyFont="1" applyFill="1" applyBorder="1" applyAlignment="1">
      <alignment horizontal="left" vertical="center" wrapText="1"/>
    </xf>
    <xf numFmtId="0" fontId="15" fillId="5" borderId="26" xfId="0" applyFont="1" applyFill="1" applyBorder="1" applyAlignment="1">
      <alignment horizontal="left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16" fillId="7" borderId="40" xfId="0" applyFont="1" applyFill="1" applyBorder="1" applyAlignment="1">
      <alignment horizontal="left" vertical="center" wrapText="1"/>
    </xf>
    <xf numFmtId="0" fontId="16" fillId="7" borderId="41" xfId="0" applyFont="1" applyFill="1" applyBorder="1" applyAlignment="1">
      <alignment horizontal="left" vertical="center" wrapText="1"/>
    </xf>
    <xf numFmtId="0" fontId="16" fillId="7" borderId="42" xfId="0" applyFont="1" applyFill="1" applyBorder="1" applyAlignment="1">
      <alignment horizontal="left" vertical="center" wrapText="1"/>
    </xf>
    <xf numFmtId="0" fontId="16" fillId="7" borderId="8" xfId="0" applyFont="1" applyFill="1" applyBorder="1" applyAlignment="1">
      <alignment horizontal="left" vertical="center" wrapText="1"/>
    </xf>
    <xf numFmtId="0" fontId="16" fillId="7" borderId="6" xfId="0" applyFont="1" applyFill="1" applyBorder="1" applyAlignment="1">
      <alignment horizontal="left" vertical="center" wrapText="1"/>
    </xf>
    <xf numFmtId="0" fontId="16" fillId="7" borderId="9" xfId="0" applyFont="1" applyFill="1" applyBorder="1" applyAlignment="1">
      <alignment horizontal="left" vertical="center" wrapText="1"/>
    </xf>
    <xf numFmtId="0" fontId="12" fillId="0" borderId="31" xfId="0" applyFont="1" applyBorder="1" applyAlignment="1">
      <alignment horizontal="left"/>
    </xf>
    <xf numFmtId="0" fontId="6" fillId="0" borderId="36" xfId="0" applyFont="1" applyBorder="1" applyAlignment="1">
      <alignment horizontal="left"/>
    </xf>
    <xf numFmtId="0" fontId="16" fillId="6" borderId="30" xfId="0" applyFont="1" applyFill="1" applyBorder="1" applyAlignment="1">
      <alignment horizontal="left" vertical="center" wrapText="1"/>
    </xf>
    <xf numFmtId="0" fontId="17" fillId="6" borderId="38" xfId="0" applyFont="1" applyFill="1" applyBorder="1" applyAlignment="1">
      <alignment horizontal="left" vertical="center"/>
    </xf>
    <xf numFmtId="0" fontId="8" fillId="0" borderId="1" xfId="0" applyFont="1" applyBorder="1"/>
    <xf numFmtId="0" fontId="8" fillId="0" borderId="0" xfId="0" applyFont="1"/>
    <xf numFmtId="0" fontId="26" fillId="0" borderId="34" xfId="0" applyFont="1" applyBorder="1" applyAlignment="1">
      <alignment horizontal="left" vertical="center" wrapText="1" shrinkToFit="1"/>
    </xf>
    <xf numFmtId="0" fontId="26" fillId="0" borderId="32" xfId="0" applyFont="1" applyBorder="1" applyAlignment="1">
      <alignment horizontal="left" vertical="center" shrinkToFit="1"/>
    </xf>
    <xf numFmtId="0" fontId="26" fillId="0" borderId="10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14" fillId="4" borderId="2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/>
    </xf>
    <xf numFmtId="0" fontId="14" fillId="4" borderId="24" xfId="0" applyFont="1" applyFill="1" applyBorder="1" applyAlignment="1">
      <alignment vertical="center" wrapText="1"/>
    </xf>
    <xf numFmtId="0" fontId="14" fillId="4" borderId="25" xfId="0" applyFont="1" applyFill="1" applyBorder="1" applyAlignment="1">
      <alignment vertical="center" wrapText="1"/>
    </xf>
    <xf numFmtId="0" fontId="15" fillId="5" borderId="30" xfId="0" applyFont="1" applyFill="1" applyBorder="1" applyAlignment="1">
      <alignment horizontal="left" vertical="center" wrapText="1"/>
    </xf>
    <xf numFmtId="0" fontId="15" fillId="5" borderId="38" xfId="0" applyFont="1" applyFill="1" applyBorder="1" applyAlignment="1">
      <alignment horizontal="left" vertical="center" wrapText="1"/>
    </xf>
    <xf numFmtId="0" fontId="26" fillId="4" borderId="43" xfId="0" applyFont="1" applyFill="1" applyBorder="1" applyAlignment="1">
      <alignment vertical="center" wrapText="1"/>
    </xf>
    <xf numFmtId="0" fontId="26" fillId="4" borderId="44" xfId="0" applyFont="1" applyFill="1" applyBorder="1" applyAlignment="1">
      <alignment vertical="center" wrapText="1"/>
    </xf>
    <xf numFmtId="0" fontId="15" fillId="5" borderId="8" xfId="0" applyFont="1" applyFill="1" applyBorder="1" applyAlignment="1">
      <alignment horizontal="left" vertical="center" wrapText="1"/>
    </xf>
    <xf numFmtId="0" fontId="15" fillId="5" borderId="6" xfId="0" applyFont="1" applyFill="1" applyBorder="1" applyAlignment="1">
      <alignment horizontal="left" vertical="center" wrapText="1"/>
    </xf>
    <xf numFmtId="0" fontId="15" fillId="5" borderId="9" xfId="0" applyFont="1" applyFill="1" applyBorder="1" applyAlignment="1">
      <alignment horizontal="left" vertical="center" wrapText="1"/>
    </xf>
    <xf numFmtId="0" fontId="14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24" fillId="9" borderId="27" xfId="0" applyFont="1" applyFill="1" applyBorder="1" applyAlignment="1">
      <alignment horizontal="left" vertical="center"/>
    </xf>
    <xf numFmtId="0" fontId="24" fillId="9" borderId="28" xfId="0" applyFont="1" applyFill="1" applyBorder="1" applyAlignment="1">
      <alignment horizontal="left" vertical="center"/>
    </xf>
    <xf numFmtId="0" fontId="14" fillId="0" borderId="0" xfId="0" applyFont="1"/>
    <xf numFmtId="0" fontId="6" fillId="0" borderId="0" xfId="0" applyFont="1"/>
    <xf numFmtId="4" fontId="13" fillId="0" borderId="27" xfId="0" applyNumberFormat="1" applyFont="1" applyBorder="1" applyAlignment="1">
      <alignment vertical="center" wrapText="1"/>
    </xf>
    <xf numFmtId="4" fontId="13" fillId="0" borderId="28" xfId="0" applyNumberFormat="1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0" fontId="27" fillId="2" borderId="16" xfId="0" applyFont="1" applyFill="1" applyBorder="1" applyAlignment="1">
      <alignment horizontal="left" vertical="center" wrapText="1"/>
    </xf>
    <xf numFmtId="0" fontId="27" fillId="2" borderId="17" xfId="0" applyFont="1" applyFill="1" applyBorder="1" applyAlignment="1">
      <alignment horizontal="left" vertical="center" wrapText="1"/>
    </xf>
    <xf numFmtId="0" fontId="27" fillId="2" borderId="20" xfId="0" applyFont="1" applyFill="1" applyBorder="1" applyAlignment="1">
      <alignment horizontal="left" vertical="center" wrapText="1"/>
    </xf>
  </cellXfs>
  <cellStyles count="13">
    <cellStyle name="Čárka" xfId="12" builtinId="3"/>
    <cellStyle name="Čárka 16" xfId="10" xr:uid="{1CE1D6C9-8429-41EC-8FB8-6A25A780D0DB}"/>
    <cellStyle name="Čárka 2" xfId="3" xr:uid="{BE460C7B-2957-46A0-B7D5-885E7EA2EDF1}"/>
    <cellStyle name="Čárka 3" xfId="9" xr:uid="{DDF498F3-B4CC-4018-B6DB-FEE1E5E89606}"/>
    <cellStyle name="Normální" xfId="0" builtinId="0"/>
    <cellStyle name="normální 13" xfId="2" xr:uid="{88C1E479-27F5-4B43-9230-8FFA860FAAA9}"/>
    <cellStyle name="Normální 2" xfId="5" xr:uid="{EC046E5B-9613-4738-B262-34048BD4598E}"/>
    <cellStyle name="Normální 3" xfId="6" xr:uid="{67141B20-4481-469B-B0C5-A7E53FE91E3F}"/>
    <cellStyle name="Normální 4" xfId="7" xr:uid="{FA2C5B4E-E97B-4BC9-AF58-B150B6B4BEC6}"/>
    <cellStyle name="Normální 5" xfId="8" xr:uid="{9CD39F62-28C9-4013-9C70-56B364B263FB}"/>
    <cellStyle name="Normální 6" xfId="1" xr:uid="{662EEBD6-E0E5-4729-8F83-EC8E78D19148}"/>
    <cellStyle name="Normální 62" xfId="11" xr:uid="{EE0CCE8F-A78A-4E71-8059-1EA569180200}"/>
    <cellStyle name="Procenta 2" xfId="4" xr:uid="{CCB35B3C-E8F7-4B5E-96C1-B94F6031C949}"/>
  </cellStyles>
  <dxfs count="0"/>
  <tableStyles count="0" defaultTableStyle="TableStyleMedium2" defaultPivotStyle="PivotStyleLight16"/>
  <colors>
    <mruColors>
      <color rgb="FF11498C"/>
      <color rgb="FF1177A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B1:H89"/>
  <sheetViews>
    <sheetView tabSelected="1" zoomScaleNormal="100" zoomScaleSheetLayoutView="100" workbookViewId="0">
      <pane ySplit="2" topLeftCell="A78" activePane="bottomLeft" state="frozen"/>
      <selection pane="bottomLeft" activeCell="F38" sqref="F38"/>
    </sheetView>
  </sheetViews>
  <sheetFormatPr defaultColWidth="9.140625" defaultRowHeight="14.25" outlineLevelRow="2"/>
  <cols>
    <col min="1" max="1" width="2.7109375" style="1" customWidth="1"/>
    <col min="2" max="2" width="19.5703125" style="1" customWidth="1"/>
    <col min="3" max="3" width="49" style="1" customWidth="1"/>
    <col min="4" max="4" width="31.5703125" style="1" customWidth="1"/>
    <col min="5" max="6" width="22.7109375" style="1" bestFit="1" customWidth="1"/>
    <col min="7" max="7" width="11" style="1" bestFit="1" customWidth="1"/>
    <col min="8" max="8" width="10.85546875" style="1" bestFit="1" customWidth="1"/>
    <col min="9" max="16384" width="9.140625" style="1"/>
  </cols>
  <sheetData>
    <row r="1" spans="2:7" ht="31.5" customHeight="1" thickBot="1">
      <c r="B1" s="135" t="s">
        <v>79</v>
      </c>
      <c r="C1" s="136"/>
      <c r="D1" s="136"/>
      <c r="E1" s="136"/>
      <c r="F1" s="137"/>
    </row>
    <row r="2" spans="2:7" ht="74.25" customHeight="1" thickBot="1">
      <c r="B2" s="9" t="s">
        <v>0</v>
      </c>
      <c r="C2" s="9" t="s">
        <v>7</v>
      </c>
      <c r="D2" s="9" t="s">
        <v>51</v>
      </c>
      <c r="E2" s="9" t="s">
        <v>80</v>
      </c>
      <c r="F2" s="10" t="s">
        <v>45</v>
      </c>
    </row>
    <row r="3" spans="2:7" ht="29.25" customHeight="1" outlineLevel="1" thickBot="1">
      <c r="B3" s="143" t="s">
        <v>46</v>
      </c>
      <c r="C3" s="144"/>
      <c r="D3" s="144"/>
      <c r="E3" s="144"/>
      <c r="F3" s="145"/>
    </row>
    <row r="4" spans="2:7" s="11" customFormat="1" ht="30" customHeight="1" outlineLevel="2" thickBot="1">
      <c r="B4" s="140" t="s">
        <v>72</v>
      </c>
      <c r="C4" s="141"/>
      <c r="D4" s="141"/>
      <c r="E4" s="141"/>
      <c r="F4" s="142"/>
    </row>
    <row r="5" spans="2:7" ht="22.5" customHeight="1" outlineLevel="2">
      <c r="B5" s="146" t="s">
        <v>68</v>
      </c>
      <c r="C5" s="147"/>
      <c r="D5" s="147"/>
      <c r="E5" s="147"/>
      <c r="F5" s="148"/>
    </row>
    <row r="6" spans="2:7" ht="28.5" outlineLevel="2">
      <c r="B6" s="13" t="s">
        <v>34</v>
      </c>
      <c r="C6" s="14" t="s">
        <v>50</v>
      </c>
      <c r="D6" s="4">
        <v>65000000</v>
      </c>
      <c r="E6" s="4">
        <v>54962387.439999998</v>
      </c>
      <c r="F6" s="5">
        <v>43884417.439999998</v>
      </c>
    </row>
    <row r="7" spans="2:7" outlineLevel="2">
      <c r="B7" s="13" t="s">
        <v>35</v>
      </c>
      <c r="C7" s="14" t="s">
        <v>50</v>
      </c>
      <c r="D7" s="4">
        <v>75000000</v>
      </c>
      <c r="E7" s="4">
        <v>69901512.890000001</v>
      </c>
      <c r="F7" s="5">
        <v>55772012.890000001</v>
      </c>
    </row>
    <row r="8" spans="2:7" outlineLevel="2">
      <c r="B8" s="13" t="s">
        <v>36</v>
      </c>
      <c r="C8" s="14" t="s">
        <v>50</v>
      </c>
      <c r="D8" s="4">
        <v>65000000</v>
      </c>
      <c r="E8" s="4">
        <v>54897348.100000001</v>
      </c>
      <c r="F8" s="5">
        <v>32694217.100000001</v>
      </c>
    </row>
    <row r="9" spans="2:7" outlineLevel="2">
      <c r="B9" s="13" t="s">
        <v>37</v>
      </c>
      <c r="C9" s="14" t="s">
        <v>50</v>
      </c>
      <c r="D9" s="4">
        <v>45000000</v>
      </c>
      <c r="E9" s="4">
        <v>49197692.539999999</v>
      </c>
      <c r="F9" s="5">
        <v>41197692.539999999</v>
      </c>
    </row>
    <row r="10" spans="2:7" outlineLevel="2">
      <c r="B10" s="13" t="s">
        <v>38</v>
      </c>
      <c r="C10" s="14" t="s">
        <v>50</v>
      </c>
      <c r="D10" s="4">
        <v>30000000</v>
      </c>
      <c r="E10" s="4">
        <v>31004308</v>
      </c>
      <c r="F10" s="5">
        <v>31004308</v>
      </c>
    </row>
    <row r="11" spans="2:7" outlineLevel="2">
      <c r="B11" s="13" t="s">
        <v>39</v>
      </c>
      <c r="C11" s="30" t="s">
        <v>50</v>
      </c>
      <c r="D11" s="31">
        <v>40000000</v>
      </c>
      <c r="E11" s="31">
        <v>44548140</v>
      </c>
      <c r="F11" s="32">
        <v>38548140</v>
      </c>
    </row>
    <row r="12" spans="2:7" ht="21.75" customHeight="1" outlineLevel="2" thickBot="1">
      <c r="B12" s="29" t="s">
        <v>67</v>
      </c>
      <c r="C12" s="29"/>
      <c r="D12" s="65">
        <f>SUM(D11,D10,D9,D8,D7,D6)</f>
        <v>320000000</v>
      </c>
      <c r="E12" s="65">
        <f>SUM(E6:E11)</f>
        <v>304511388.97000003</v>
      </c>
      <c r="F12" s="66">
        <f>SUM(F6:F11)</f>
        <v>243100787.97</v>
      </c>
    </row>
    <row r="13" spans="2:7" ht="3.95" customHeight="1" outlineLevel="2" thickBot="1">
      <c r="B13" s="138"/>
      <c r="C13" s="139"/>
      <c r="D13" s="139"/>
      <c r="E13" s="84"/>
      <c r="F13" s="85"/>
    </row>
    <row r="14" spans="2:7" ht="22.5" customHeight="1" outlineLevel="2">
      <c r="B14" s="67" t="s">
        <v>69</v>
      </c>
      <c r="C14" s="68"/>
      <c r="D14" s="69"/>
      <c r="E14" s="69"/>
      <c r="F14" s="70"/>
    </row>
    <row r="15" spans="2:7" ht="28.5" outlineLevel="2">
      <c r="B15" s="33" t="s">
        <v>9</v>
      </c>
      <c r="C15" s="48" t="s">
        <v>10</v>
      </c>
      <c r="D15" s="49">
        <v>7000000</v>
      </c>
      <c r="E15" s="49">
        <v>6137486.1599999964</v>
      </c>
      <c r="F15" s="50">
        <v>3998050</v>
      </c>
      <c r="G15" s="131" t="s">
        <v>82</v>
      </c>
    </row>
    <row r="16" spans="2:7" ht="31.5" customHeight="1" outlineLevel="2" thickBot="1">
      <c r="B16" s="29" t="s">
        <v>70</v>
      </c>
      <c r="C16" s="71"/>
      <c r="D16" s="65">
        <f>SUM(D15)</f>
        <v>7000000</v>
      </c>
      <c r="E16" s="65">
        <f>SUM(E15)</f>
        <v>6137486.1599999964</v>
      </c>
      <c r="F16" s="66">
        <f>SUM(F15)</f>
        <v>3998050</v>
      </c>
    </row>
    <row r="17" spans="2:8" ht="3.95" customHeight="1" outlineLevel="2">
      <c r="B17" s="133"/>
      <c r="C17" s="134"/>
      <c r="D17" s="134"/>
      <c r="E17" s="86"/>
      <c r="F17" s="87"/>
    </row>
    <row r="18" spans="2:8" s="11" customFormat="1" ht="30" customHeight="1" outlineLevel="1">
      <c r="B18" s="149" t="s">
        <v>71</v>
      </c>
      <c r="C18" s="150"/>
      <c r="D18" s="61">
        <f>D12+D16</f>
        <v>327000000</v>
      </c>
      <c r="E18" s="61">
        <f>E12+E16</f>
        <v>310648875.13</v>
      </c>
      <c r="F18" s="62">
        <f>F12+F16</f>
        <v>247098837.97</v>
      </c>
      <c r="H18" s="12"/>
    </row>
    <row r="19" spans="2:8" ht="3.95" customHeight="1" outlineLevel="1">
      <c r="B19" s="163"/>
      <c r="C19" s="164"/>
      <c r="D19" s="164"/>
      <c r="E19" s="88"/>
      <c r="F19" s="89"/>
    </row>
    <row r="20" spans="2:8" s="11" customFormat="1" ht="38.25" customHeight="1" outlineLevel="2" thickBot="1">
      <c r="B20" s="160" t="s">
        <v>83</v>
      </c>
      <c r="C20" s="161"/>
      <c r="D20" s="161"/>
      <c r="E20" s="161"/>
      <c r="F20" s="162"/>
    </row>
    <row r="21" spans="2:8" ht="25.5" customHeight="1" outlineLevel="2">
      <c r="B21" s="146" t="s">
        <v>54</v>
      </c>
      <c r="C21" s="147"/>
      <c r="D21" s="147"/>
      <c r="E21" s="147"/>
      <c r="F21" s="148"/>
    </row>
    <row r="22" spans="2:8" ht="28.5" customHeight="1" outlineLevel="2">
      <c r="B22" s="15" t="s">
        <v>1</v>
      </c>
      <c r="C22" s="16" t="s">
        <v>8</v>
      </c>
      <c r="D22" s="6">
        <v>8000000</v>
      </c>
      <c r="E22" s="6">
        <v>10782333.779999999</v>
      </c>
      <c r="F22" s="7">
        <v>10782333.779999999</v>
      </c>
    </row>
    <row r="23" spans="2:8" ht="72" customHeight="1" outlineLevel="2">
      <c r="B23" s="15" t="s">
        <v>28</v>
      </c>
      <c r="C23" s="16" t="s">
        <v>29</v>
      </c>
      <c r="D23" s="6">
        <v>5000000</v>
      </c>
      <c r="E23" s="6">
        <v>5366417.5199999996</v>
      </c>
      <c r="F23" s="7">
        <v>5366417.5199999996</v>
      </c>
    </row>
    <row r="24" spans="2:8" ht="36" customHeight="1" outlineLevel="2">
      <c r="B24" s="34" t="s">
        <v>2</v>
      </c>
      <c r="C24" s="35" t="s">
        <v>3</v>
      </c>
      <c r="D24" s="36">
        <v>25000000</v>
      </c>
      <c r="E24" s="36">
        <v>50599574.079999998</v>
      </c>
      <c r="F24" s="37">
        <v>50599574.079999998</v>
      </c>
    </row>
    <row r="25" spans="2:8" ht="82.5" customHeight="1" outlineLevel="2">
      <c r="B25" s="38" t="s">
        <v>2</v>
      </c>
      <c r="C25" s="132" t="s">
        <v>81</v>
      </c>
      <c r="D25" s="31">
        <v>9500000</v>
      </c>
      <c r="E25" s="31">
        <v>6643846.0099999998</v>
      </c>
      <c r="F25" s="32">
        <v>6643846.0099999998</v>
      </c>
    </row>
    <row r="26" spans="2:8" ht="16.5" customHeight="1" outlineLevel="2" thickBot="1">
      <c r="B26" s="173" t="s">
        <v>73</v>
      </c>
      <c r="C26" s="174"/>
      <c r="D26" s="65">
        <f>SUM(D22:D25)</f>
        <v>47500000</v>
      </c>
      <c r="E26" s="65">
        <f t="shared" ref="E26:F26" si="0">SUM(E22:E25)</f>
        <v>73392171.390000001</v>
      </c>
      <c r="F26" s="65">
        <f t="shared" si="0"/>
        <v>73392171.390000001</v>
      </c>
    </row>
    <row r="27" spans="2:8" ht="3.95" customHeight="1" outlineLevel="2" thickBot="1">
      <c r="B27" s="175"/>
      <c r="C27" s="176"/>
      <c r="D27" s="176"/>
      <c r="F27" s="90"/>
    </row>
    <row r="28" spans="2:8" ht="18.75" customHeight="1" outlineLevel="2">
      <c r="B28" s="146" t="s">
        <v>55</v>
      </c>
      <c r="C28" s="147"/>
      <c r="D28" s="147"/>
      <c r="E28" s="147"/>
      <c r="F28" s="148"/>
    </row>
    <row r="29" spans="2:8" ht="57.75" customHeight="1" outlineLevel="2">
      <c r="B29" s="17" t="s">
        <v>1</v>
      </c>
      <c r="C29" s="8" t="s">
        <v>33</v>
      </c>
      <c r="D29" s="4">
        <v>15067976</v>
      </c>
      <c r="E29" s="4">
        <v>15641449.810000001</v>
      </c>
      <c r="F29" s="5">
        <v>15622139.810000001</v>
      </c>
    </row>
    <row r="30" spans="2:8" ht="14.25" customHeight="1" outlineLevel="2">
      <c r="B30" s="15" t="s">
        <v>1</v>
      </c>
      <c r="C30" s="16" t="s">
        <v>4</v>
      </c>
      <c r="D30" s="4">
        <v>8398029</v>
      </c>
      <c r="E30" s="4">
        <v>10886550.26</v>
      </c>
      <c r="F30" s="5">
        <v>10886550.26</v>
      </c>
    </row>
    <row r="31" spans="2:8" ht="28.5" outlineLevel="2">
      <c r="B31" s="34" t="s">
        <v>5</v>
      </c>
      <c r="C31" s="35" t="s">
        <v>6</v>
      </c>
      <c r="D31" s="31">
        <v>7900000</v>
      </c>
      <c r="E31" s="31">
        <v>4943295.09</v>
      </c>
      <c r="F31" s="32">
        <v>5643295.0899999999</v>
      </c>
    </row>
    <row r="32" spans="2:8" ht="20.100000000000001" customHeight="1" outlineLevel="2" thickBot="1">
      <c r="B32" s="173" t="s">
        <v>56</v>
      </c>
      <c r="C32" s="174"/>
      <c r="D32" s="65">
        <f>SUM(D29:D31)</f>
        <v>31366005</v>
      </c>
      <c r="E32" s="65">
        <f>SUM(E29:E31)</f>
        <v>31471295.16</v>
      </c>
      <c r="F32" s="66">
        <f>SUM(F29:F31)</f>
        <v>32151985.16</v>
      </c>
    </row>
    <row r="33" spans="2:7" ht="3.95" customHeight="1" outlineLevel="2">
      <c r="B33" s="51"/>
      <c r="C33" s="52"/>
      <c r="D33" s="53"/>
      <c r="E33" s="53"/>
      <c r="F33" s="54"/>
    </row>
    <row r="34" spans="2:7" s="11" customFormat="1" ht="30" customHeight="1" outlineLevel="1">
      <c r="B34" s="149" t="s">
        <v>84</v>
      </c>
      <c r="C34" s="150"/>
      <c r="D34" s="61">
        <f>SUM(D26,D32)</f>
        <v>78866005</v>
      </c>
      <c r="E34" s="61">
        <f t="shared" ref="E34:F34" si="1">SUM(E26,E32)</f>
        <v>104863466.55</v>
      </c>
      <c r="F34" s="61">
        <f t="shared" si="1"/>
        <v>105544156.55</v>
      </c>
    </row>
    <row r="35" spans="2:7" ht="56.25" customHeight="1" thickBot="1">
      <c r="B35" s="177" t="s">
        <v>77</v>
      </c>
      <c r="C35" s="178"/>
      <c r="D35" s="121">
        <f>SUM(D18,D34)</f>
        <v>405866005</v>
      </c>
      <c r="E35" s="121">
        <f>SUM(E18,E34)</f>
        <v>415512341.68000001</v>
      </c>
      <c r="F35" s="122">
        <f>SUM(F18,F34)</f>
        <v>352642994.51999998</v>
      </c>
      <c r="G35" s="3"/>
    </row>
    <row r="36" spans="2:7" ht="9.9499999999999993" customHeight="1">
      <c r="B36" s="63"/>
      <c r="C36" s="64"/>
      <c r="D36" s="125"/>
      <c r="E36" s="125"/>
      <c r="F36" s="126"/>
      <c r="G36" s="3"/>
    </row>
    <row r="37" spans="2:7" ht="45.75" customHeight="1">
      <c r="B37" s="158" t="s">
        <v>78</v>
      </c>
      <c r="C37" s="159"/>
      <c r="D37" s="127">
        <v>79500000</v>
      </c>
      <c r="E37" s="127">
        <v>59410140.549999997</v>
      </c>
      <c r="F37" s="128">
        <v>74601923.549999997</v>
      </c>
    </row>
    <row r="38" spans="2:7" ht="49.5" customHeight="1" thickBot="1">
      <c r="B38" s="179" t="s">
        <v>76</v>
      </c>
      <c r="C38" s="180"/>
      <c r="D38" s="123">
        <f>D35+D37</f>
        <v>485366005</v>
      </c>
      <c r="E38" s="123">
        <f>E35+E37</f>
        <v>474922482.23000002</v>
      </c>
      <c r="F38" s="124">
        <f>F35+F37</f>
        <v>427244918.06999999</v>
      </c>
    </row>
    <row r="39" spans="2:7" ht="9.9499999999999993" customHeight="1">
      <c r="B39" s="171"/>
      <c r="C39" s="172"/>
      <c r="D39" s="172"/>
      <c r="E39" s="91"/>
      <c r="F39" s="92"/>
    </row>
    <row r="40" spans="2:7" ht="26.25" customHeight="1" outlineLevel="1" thickBot="1">
      <c r="B40" s="155" t="s">
        <v>75</v>
      </c>
      <c r="C40" s="156"/>
      <c r="D40" s="156"/>
      <c r="E40" s="156"/>
      <c r="F40" s="157"/>
    </row>
    <row r="41" spans="2:7" s="11" customFormat="1" ht="30" customHeight="1" outlineLevel="2" thickBot="1">
      <c r="B41" s="140" t="s">
        <v>74</v>
      </c>
      <c r="C41" s="141"/>
      <c r="D41" s="141"/>
      <c r="E41" s="141"/>
      <c r="F41" s="142"/>
    </row>
    <row r="42" spans="2:7" s="82" customFormat="1" ht="20.100000000000001" customHeight="1" outlineLevel="2">
      <c r="B42" s="168" t="s">
        <v>57</v>
      </c>
      <c r="C42" s="169"/>
      <c r="D42" s="169"/>
      <c r="E42" s="169"/>
      <c r="F42" s="170"/>
    </row>
    <row r="43" spans="2:7" ht="24.75" customHeight="1" outlineLevel="2">
      <c r="B43" s="18" t="s">
        <v>2</v>
      </c>
      <c r="C43" s="19" t="s">
        <v>11</v>
      </c>
      <c r="D43" s="20">
        <v>25000000</v>
      </c>
      <c r="E43" s="20">
        <v>21971875.190000001</v>
      </c>
      <c r="F43" s="21">
        <v>21971875.190000001</v>
      </c>
    </row>
    <row r="44" spans="2:7" ht="30" customHeight="1" outlineLevel="2">
      <c r="B44" s="22" t="s">
        <v>2</v>
      </c>
      <c r="C44" s="23" t="s">
        <v>12</v>
      </c>
      <c r="D44" s="24">
        <v>6400000</v>
      </c>
      <c r="E44" s="24">
        <v>2006134.0799999998</v>
      </c>
      <c r="F44" s="25">
        <v>2006134.0799999998</v>
      </c>
    </row>
    <row r="45" spans="2:7" outlineLevel="2">
      <c r="B45" s="22" t="s">
        <v>2</v>
      </c>
      <c r="C45" s="23" t="s">
        <v>13</v>
      </c>
      <c r="D45" s="26">
        <v>5000000</v>
      </c>
      <c r="E45" s="24">
        <v>4159891.77</v>
      </c>
      <c r="F45" s="25">
        <v>4159891.77</v>
      </c>
    </row>
    <row r="46" spans="2:7" ht="28.5" outlineLevel="2">
      <c r="B46" s="22" t="s">
        <v>24</v>
      </c>
      <c r="C46" s="23" t="s">
        <v>32</v>
      </c>
      <c r="D46" s="20">
        <v>24000000</v>
      </c>
      <c r="E46" s="129">
        <v>0</v>
      </c>
      <c r="F46" s="130">
        <v>0</v>
      </c>
    </row>
    <row r="47" spans="2:7" ht="28.5" outlineLevel="2">
      <c r="B47" s="34" t="s">
        <v>17</v>
      </c>
      <c r="C47" s="35" t="s">
        <v>52</v>
      </c>
      <c r="D47" s="39">
        <v>9000000</v>
      </c>
      <c r="E47" s="39">
        <v>9950638.5</v>
      </c>
      <c r="F47" s="40">
        <v>9950638.5</v>
      </c>
    </row>
    <row r="48" spans="2:7" s="82" customFormat="1" ht="20.100000000000001" customHeight="1" outlineLevel="2" thickBot="1">
      <c r="B48" s="151" t="s">
        <v>64</v>
      </c>
      <c r="C48" s="152"/>
      <c r="D48" s="72">
        <f>SUM(D43:D47)</f>
        <v>69400000</v>
      </c>
      <c r="E48" s="72">
        <f>SUM(E43:E47)</f>
        <v>38088539.539999999</v>
      </c>
      <c r="F48" s="73">
        <f>SUM(F43:F47)</f>
        <v>38088539.539999999</v>
      </c>
    </row>
    <row r="49" spans="2:7" ht="3.95" customHeight="1" outlineLevel="2" thickBot="1">
      <c r="B49" s="153"/>
      <c r="C49" s="154"/>
      <c r="D49" s="154"/>
      <c r="F49" s="90"/>
    </row>
    <row r="50" spans="2:7" s="82" customFormat="1" ht="20.100000000000001" customHeight="1" outlineLevel="2">
      <c r="B50" s="165" t="s">
        <v>58</v>
      </c>
      <c r="C50" s="166"/>
      <c r="D50" s="166"/>
      <c r="E50" s="166"/>
      <c r="F50" s="167"/>
    </row>
    <row r="51" spans="2:7" ht="28.5" outlineLevel="2">
      <c r="B51" s="55" t="s">
        <v>2</v>
      </c>
      <c r="C51" s="56" t="s">
        <v>14</v>
      </c>
      <c r="D51" s="57">
        <v>3000000</v>
      </c>
      <c r="E51" s="57">
        <v>3000000</v>
      </c>
      <c r="F51" s="58">
        <v>0</v>
      </c>
    </row>
    <row r="52" spans="2:7" outlineLevel="2">
      <c r="B52" s="22" t="s">
        <v>2</v>
      </c>
      <c r="C52" s="23" t="s">
        <v>15</v>
      </c>
      <c r="D52" s="20">
        <v>7000000</v>
      </c>
      <c r="E52" s="20">
        <v>7000000</v>
      </c>
      <c r="F52" s="27">
        <v>0</v>
      </c>
    </row>
    <row r="53" spans="2:7" ht="28.5" outlineLevel="2">
      <c r="B53" s="22" t="s">
        <v>2</v>
      </c>
      <c r="C53" s="23" t="s">
        <v>16</v>
      </c>
      <c r="D53" s="20">
        <v>8000000</v>
      </c>
      <c r="E53" s="20">
        <v>8000000</v>
      </c>
      <c r="F53" s="27">
        <v>0</v>
      </c>
    </row>
    <row r="54" spans="2:7" ht="28.5" outlineLevel="2">
      <c r="B54" s="22" t="s">
        <v>2</v>
      </c>
      <c r="C54" s="23" t="s">
        <v>40</v>
      </c>
      <c r="D54" s="20">
        <v>5000000</v>
      </c>
      <c r="E54" s="28">
        <v>2909096.71</v>
      </c>
      <c r="F54" s="27">
        <v>0</v>
      </c>
    </row>
    <row r="55" spans="2:7" ht="42" customHeight="1" outlineLevel="2">
      <c r="B55" s="22" t="s">
        <v>17</v>
      </c>
      <c r="C55" s="30" t="s">
        <v>41</v>
      </c>
      <c r="D55" s="41">
        <v>1000000</v>
      </c>
      <c r="E55" s="42">
        <v>72963.8</v>
      </c>
      <c r="F55" s="43">
        <v>0</v>
      </c>
    </row>
    <row r="56" spans="2:7" s="82" customFormat="1" ht="20.100000000000001" customHeight="1" outlineLevel="2" thickBot="1">
      <c r="B56" s="151" t="s">
        <v>65</v>
      </c>
      <c r="C56" s="152"/>
      <c r="D56" s="72">
        <f>SUM(D51:D55)</f>
        <v>24000000</v>
      </c>
      <c r="E56" s="72">
        <f>SUM(E51:E55)</f>
        <v>20982060.510000002</v>
      </c>
      <c r="F56" s="73">
        <v>0</v>
      </c>
    </row>
    <row r="57" spans="2:7" ht="3.95" customHeight="1" outlineLevel="2" thickBot="1">
      <c r="B57" s="153"/>
      <c r="C57" s="154"/>
      <c r="D57" s="154"/>
      <c r="F57" s="90"/>
    </row>
    <row r="58" spans="2:7" s="82" customFormat="1" ht="20.100000000000001" customHeight="1" outlineLevel="2">
      <c r="B58" s="168" t="s">
        <v>59</v>
      </c>
      <c r="C58" s="169"/>
      <c r="D58" s="169"/>
      <c r="E58" s="169"/>
      <c r="F58" s="170"/>
    </row>
    <row r="59" spans="2:7" outlineLevel="2">
      <c r="B59" s="22" t="s">
        <v>2</v>
      </c>
      <c r="C59" s="23" t="s">
        <v>18</v>
      </c>
      <c r="D59" s="20">
        <v>17000000</v>
      </c>
      <c r="E59" s="20">
        <v>17000000</v>
      </c>
      <c r="F59" s="21">
        <v>17000000</v>
      </c>
    </row>
    <row r="60" spans="2:7" ht="28.5" outlineLevel="2">
      <c r="B60" s="22" t="s">
        <v>2</v>
      </c>
      <c r="C60" s="23" t="s">
        <v>19</v>
      </c>
      <c r="D60" s="20">
        <v>10000000</v>
      </c>
      <c r="E60" s="20">
        <v>10000000</v>
      </c>
      <c r="F60" s="21">
        <v>10000000</v>
      </c>
    </row>
    <row r="61" spans="2:7" ht="28.5" outlineLevel="2">
      <c r="B61" s="44" t="s">
        <v>2</v>
      </c>
      <c r="C61" s="45" t="s">
        <v>49</v>
      </c>
      <c r="D61" s="41">
        <v>4420400</v>
      </c>
      <c r="E61" s="41">
        <v>33000000</v>
      </c>
      <c r="F61" s="43">
        <v>33000000</v>
      </c>
    </row>
    <row r="62" spans="2:7" s="82" customFormat="1" ht="32.25" customHeight="1" outlineLevel="2" thickBot="1">
      <c r="B62" s="151" t="s">
        <v>42</v>
      </c>
      <c r="C62" s="152"/>
      <c r="D62" s="72">
        <f>D59+D60+D61</f>
        <v>31420400</v>
      </c>
      <c r="E62" s="72">
        <f>E59+E60+E61</f>
        <v>60000000</v>
      </c>
      <c r="F62" s="73">
        <f>SUM(F59:F61)</f>
        <v>60000000</v>
      </c>
      <c r="G62" s="83"/>
    </row>
    <row r="63" spans="2:7" ht="3.95" customHeight="1" outlineLevel="2" thickBot="1">
      <c r="B63" s="93"/>
      <c r="C63" s="94"/>
      <c r="D63" s="95"/>
      <c r="E63" s="95"/>
      <c r="F63" s="96"/>
    </row>
    <row r="64" spans="2:7" s="82" customFormat="1" ht="20.100000000000001" customHeight="1" outlineLevel="2">
      <c r="B64" s="165" t="s">
        <v>60</v>
      </c>
      <c r="C64" s="166"/>
      <c r="D64" s="166"/>
      <c r="E64" s="166"/>
      <c r="F64" s="167"/>
    </row>
    <row r="65" spans="2:7" ht="31.5" customHeight="1" outlineLevel="2">
      <c r="B65" s="183" t="s">
        <v>43</v>
      </c>
      <c r="C65" s="184"/>
      <c r="D65" s="59">
        <v>5000000</v>
      </c>
      <c r="E65" s="59">
        <v>0</v>
      </c>
      <c r="F65" s="60">
        <v>0</v>
      </c>
    </row>
    <row r="66" spans="2:7" ht="24" customHeight="1" outlineLevel="2">
      <c r="B66" s="194" t="s">
        <v>44</v>
      </c>
      <c r="C66" s="195"/>
      <c r="D66" s="41">
        <v>26633995</v>
      </c>
      <c r="E66" s="41">
        <v>26633995</v>
      </c>
      <c r="F66" s="43">
        <v>26633995</v>
      </c>
    </row>
    <row r="67" spans="2:7" s="82" customFormat="1" ht="20.100000000000001" customHeight="1" outlineLevel="2" thickBot="1">
      <c r="B67" s="151" t="s">
        <v>66</v>
      </c>
      <c r="C67" s="152"/>
      <c r="D67" s="72">
        <f>D65+D66</f>
        <v>31633995</v>
      </c>
      <c r="E67" s="72">
        <f>SUM(E65:E66)</f>
        <v>26633995</v>
      </c>
      <c r="F67" s="73">
        <f>SUM(F65:F66)</f>
        <v>26633995</v>
      </c>
    </row>
    <row r="68" spans="2:7" ht="3.95" customHeight="1" outlineLevel="2">
      <c r="B68" s="97"/>
      <c r="C68" s="98"/>
      <c r="D68" s="99"/>
      <c r="E68" s="99"/>
      <c r="F68" s="100"/>
    </row>
    <row r="69" spans="2:7" s="11" customFormat="1" ht="30" customHeight="1" outlineLevel="1" thickBot="1">
      <c r="B69" s="187" t="s">
        <v>62</v>
      </c>
      <c r="C69" s="188"/>
      <c r="D69" s="74">
        <f>D48+D56+D62+D67</f>
        <v>156454395</v>
      </c>
      <c r="E69" s="74">
        <f>E48+E56+E62+E67</f>
        <v>145704595.05000001</v>
      </c>
      <c r="F69" s="75">
        <f>F48+F56+F62+F67</f>
        <v>124722534.53999999</v>
      </c>
    </row>
    <row r="70" spans="2:7" ht="12" customHeight="1" outlineLevel="1" thickBot="1">
      <c r="B70" s="101"/>
      <c r="C70" s="102"/>
      <c r="D70" s="103"/>
      <c r="E70" s="103"/>
      <c r="F70" s="104"/>
    </row>
    <row r="71" spans="2:7" s="11" customFormat="1" ht="30" customHeight="1" outlineLevel="2">
      <c r="B71" s="191" t="s">
        <v>61</v>
      </c>
      <c r="C71" s="192"/>
      <c r="D71" s="192"/>
      <c r="E71" s="192"/>
      <c r="F71" s="193"/>
    </row>
    <row r="72" spans="2:7" ht="39" customHeight="1" outlineLevel="2">
      <c r="B72" s="181" t="s">
        <v>27</v>
      </c>
      <c r="C72" s="182"/>
      <c r="D72" s="20">
        <v>165000000</v>
      </c>
      <c r="E72" s="20">
        <v>165075399.11000001</v>
      </c>
      <c r="F72" s="21">
        <v>159054977.62</v>
      </c>
    </row>
    <row r="73" spans="2:7" ht="28.5" customHeight="1" outlineLevel="2">
      <c r="B73" s="185" t="s">
        <v>31</v>
      </c>
      <c r="C73" s="186"/>
      <c r="D73" s="46">
        <v>100000000</v>
      </c>
      <c r="E73" s="46">
        <v>98981388.319999993</v>
      </c>
      <c r="F73" s="47">
        <v>98519499.400000006</v>
      </c>
    </row>
    <row r="74" spans="2:7" s="11" customFormat="1" ht="30" customHeight="1" outlineLevel="1" thickBot="1">
      <c r="B74" s="187" t="s">
        <v>63</v>
      </c>
      <c r="C74" s="188"/>
      <c r="D74" s="74">
        <f>D72+D73</f>
        <v>265000000</v>
      </c>
      <c r="E74" s="74">
        <f>E72+E73</f>
        <v>264056787.43000001</v>
      </c>
      <c r="F74" s="75">
        <f>F72+F73</f>
        <v>257574477.02000001</v>
      </c>
    </row>
    <row r="75" spans="2:7" ht="36.75" customHeight="1" thickBot="1">
      <c r="B75" s="189" t="s">
        <v>48</v>
      </c>
      <c r="C75" s="190"/>
      <c r="D75" s="119">
        <f t="shared" ref="D75:F75" si="2">SUM(D69,D72,D73)</f>
        <v>421454395</v>
      </c>
      <c r="E75" s="119">
        <f t="shared" si="2"/>
        <v>409761382.48000002</v>
      </c>
      <c r="F75" s="120">
        <f t="shared" si="2"/>
        <v>382297011.55999994</v>
      </c>
      <c r="G75" s="3"/>
    </row>
    <row r="76" spans="2:7" ht="9.9499999999999993" customHeight="1" thickBot="1">
      <c r="B76" s="200"/>
      <c r="C76" s="201"/>
      <c r="D76" s="201"/>
      <c r="E76" s="109"/>
      <c r="F76" s="110"/>
    </row>
    <row r="77" spans="2:7" ht="29.25" customHeight="1" outlineLevel="1" thickBot="1">
      <c r="B77" s="204" t="s">
        <v>47</v>
      </c>
      <c r="C77" s="205"/>
      <c r="D77" s="205"/>
      <c r="E77" s="205"/>
      <c r="F77" s="206"/>
    </row>
    <row r="78" spans="2:7" s="11" customFormat="1" ht="30" customHeight="1" outlineLevel="1">
      <c r="B78" s="191" t="s">
        <v>20</v>
      </c>
      <c r="C78" s="192"/>
      <c r="D78" s="192"/>
      <c r="E78" s="192"/>
      <c r="F78" s="193"/>
    </row>
    <row r="79" spans="2:7" ht="45.75" outlineLevel="1" thickBot="1">
      <c r="B79" s="76" t="s">
        <v>2</v>
      </c>
      <c r="C79" s="77" t="s">
        <v>21</v>
      </c>
      <c r="D79" s="78">
        <v>112000000</v>
      </c>
      <c r="E79" s="78">
        <v>92914101</v>
      </c>
      <c r="F79" s="79">
        <v>92914101</v>
      </c>
    </row>
    <row r="80" spans="2:7" s="11" customFormat="1" ht="30" customHeight="1" outlineLevel="1">
      <c r="B80" s="191" t="s">
        <v>22</v>
      </c>
      <c r="C80" s="192"/>
      <c r="D80" s="192"/>
      <c r="E80" s="192"/>
      <c r="F80" s="193"/>
    </row>
    <row r="81" spans="2:8" ht="15.75" outlineLevel="1" thickBot="1">
      <c r="B81" s="76" t="s">
        <v>2</v>
      </c>
      <c r="C81" s="77" t="s">
        <v>23</v>
      </c>
      <c r="D81" s="80">
        <v>3000000</v>
      </c>
      <c r="E81" s="80">
        <v>1743788</v>
      </c>
      <c r="F81" s="81">
        <v>1743788</v>
      </c>
    </row>
    <row r="82" spans="2:8" ht="33.75" customHeight="1" thickBot="1">
      <c r="B82" s="189" t="s">
        <v>53</v>
      </c>
      <c r="C82" s="190"/>
      <c r="D82" s="117">
        <f>SUM(D79,D81)</f>
        <v>115000000</v>
      </c>
      <c r="E82" s="117">
        <f>E79+E81</f>
        <v>94657889</v>
      </c>
      <c r="F82" s="118">
        <f>F79+F81</f>
        <v>94657889</v>
      </c>
    </row>
    <row r="83" spans="2:8" ht="9.9499999999999993" customHeight="1" thickBot="1">
      <c r="B83" s="105"/>
      <c r="C83" s="106"/>
      <c r="D83" s="107"/>
      <c r="E83" s="107"/>
      <c r="F83" s="108"/>
    </row>
    <row r="84" spans="2:8" ht="49.5" customHeight="1" thickBot="1">
      <c r="B84" s="196" t="s">
        <v>30</v>
      </c>
      <c r="C84" s="197"/>
      <c r="D84" s="111">
        <f>SUM(D35,D75,D82)</f>
        <v>942320400</v>
      </c>
      <c r="E84" s="111">
        <f>SUM(E35,E75,E82)</f>
        <v>919931613.16000009</v>
      </c>
      <c r="F84" s="112">
        <f>SUM(F35,F75,F82)</f>
        <v>829597895.07999992</v>
      </c>
      <c r="G84" s="2"/>
    </row>
    <row r="85" spans="2:8" ht="18.75" thickBot="1">
      <c r="B85" s="113" t="s">
        <v>25</v>
      </c>
      <c r="C85" s="114"/>
      <c r="D85" s="115">
        <v>79500000</v>
      </c>
      <c r="E85" s="115">
        <f>E37</f>
        <v>59410140.549999997</v>
      </c>
      <c r="F85" s="116">
        <f>F37</f>
        <v>74601923.549999997</v>
      </c>
    </row>
    <row r="86" spans="2:8" ht="18.75" thickBot="1">
      <c r="B86" s="202" t="s">
        <v>26</v>
      </c>
      <c r="C86" s="203"/>
      <c r="D86" s="115">
        <f>D84+D85</f>
        <v>1021820400</v>
      </c>
      <c r="E86" s="115">
        <f t="shared" ref="E86:F86" si="3">E84+E85</f>
        <v>979341753.71000004</v>
      </c>
      <c r="F86" s="116">
        <f t="shared" si="3"/>
        <v>904199818.62999988</v>
      </c>
      <c r="G86" s="2"/>
      <c r="H86" s="2"/>
    </row>
    <row r="87" spans="2:8">
      <c r="B87" s="198"/>
      <c r="C87" s="199"/>
      <c r="D87" s="199"/>
    </row>
    <row r="88" spans="2:8">
      <c r="D88" s="2"/>
      <c r="E88" s="2"/>
      <c r="F88" s="2"/>
    </row>
    <row r="89" spans="2:8">
      <c r="D89" s="2"/>
      <c r="E89" s="2"/>
      <c r="F89" s="2"/>
    </row>
  </sheetData>
  <customSheetViews>
    <customSheetView guid="{B35EEA37-7B35-49E2-831C-F0FF770BA2B8}" scale="110" showPageBreaks="1" view="pageBreakPreview">
      <pane ySplit="2" topLeftCell="A129" activePane="bottomLeft" state="frozen"/>
      <selection pane="bottomLeft" activeCell="A134" sqref="A134:B134"/>
      <rowBreaks count="1" manualBreakCount="1">
        <brk id="144" max="5" man="1"/>
      </rowBreaks>
      <pageMargins left="0.7" right="0.7" top="0.75" bottom="0.75" header="0.3" footer="0.3"/>
      <pageSetup paperSize="9" scale="69" orientation="portrait"/>
    </customSheetView>
    <customSheetView guid="{BEB9115C-3521-4C1C-8DE7-E17110799634}" scale="110" showPageBreaks="1" view="pageBreakPreview">
      <pane ySplit="2" topLeftCell="A3" activePane="bottomLeft" state="frozen"/>
      <selection pane="bottomLeft" activeCell="C117" sqref="C117:E117"/>
      <rowBreaks count="1" manualBreakCount="1">
        <brk id="139" max="5" man="1"/>
      </rowBreaks>
      <pageMargins left="0.7" right="0.7" top="0.75" bottom="0.75" header="0.3" footer="0.3"/>
      <pageSetup paperSize="9" scale="69" orientation="portrait"/>
    </customSheetView>
    <customSheetView guid="{D30ED1E9-0231-4233-9A4D-DC246B730CA3}" scale="110" showPageBreaks="1" view="pageBreakPreview">
      <pane ySplit="2" topLeftCell="A42" activePane="bottomLeft" state="frozen"/>
      <selection pane="bottomLeft" activeCell="F51" sqref="F51"/>
      <rowBreaks count="1" manualBreakCount="1">
        <brk id="139" max="5" man="1"/>
      </rowBreaks>
      <pageMargins left="0.7" right="0.7" top="0.75" bottom="0.75" header="0.3" footer="0.3"/>
      <pageSetup paperSize="9" scale="69" orientation="portrait"/>
    </customSheetView>
    <customSheetView guid="{11C81548-AE0E-40BD-8AFA-A71C802EFC5C}" scale="110" showPageBreaks="1" view="pageBreakPreview">
      <pane ySplit="2" topLeftCell="A99" activePane="bottomLeft" state="frozen"/>
      <selection pane="bottomLeft" activeCell="F77" sqref="F77"/>
      <rowBreaks count="1" manualBreakCount="1">
        <brk id="139" max="5" man="1"/>
      </rowBreaks>
      <pageMargins left="0.7" right="0.7" top="0.75" bottom="0.75" header="0.3" footer="0.3"/>
      <pageSetup paperSize="9" scale="69" orientation="portrait"/>
    </customSheetView>
    <customSheetView guid="{C21E0D89-88D5-458A-B7A6-AC8A7AC6C283}" scale="110" showPageBreaks="1" view="pageBreakPreview">
      <pane ySplit="2" topLeftCell="A129" activePane="bottomLeft" state="frozen"/>
      <selection pane="bottomLeft" activeCell="A134" sqref="A134:B134"/>
      <rowBreaks count="1" manualBreakCount="1">
        <brk id="144" max="5" man="1"/>
      </rowBreaks>
      <pageMargins left="0.7" right="0.7" top="0.75" bottom="0.75" header="0.3" footer="0.3"/>
      <pageSetup paperSize="9" scale="69" orientation="portrait"/>
    </customSheetView>
  </customSheetViews>
  <mergeCells count="47">
    <mergeCell ref="B84:C84"/>
    <mergeCell ref="B87:D87"/>
    <mergeCell ref="B76:D76"/>
    <mergeCell ref="B82:C82"/>
    <mergeCell ref="B86:C86"/>
    <mergeCell ref="B77:F77"/>
    <mergeCell ref="B78:F78"/>
    <mergeCell ref="B80:F80"/>
    <mergeCell ref="B73:C73"/>
    <mergeCell ref="B74:C74"/>
    <mergeCell ref="B75:C75"/>
    <mergeCell ref="B71:F71"/>
    <mergeCell ref="B66:C66"/>
    <mergeCell ref="B67:C67"/>
    <mergeCell ref="B69:C69"/>
    <mergeCell ref="B64:F64"/>
    <mergeCell ref="B72:C72"/>
    <mergeCell ref="B56:C56"/>
    <mergeCell ref="B57:D57"/>
    <mergeCell ref="B58:F58"/>
    <mergeCell ref="B65:C65"/>
    <mergeCell ref="B62:C62"/>
    <mergeCell ref="B50:F50"/>
    <mergeCell ref="B42:F42"/>
    <mergeCell ref="B39:D39"/>
    <mergeCell ref="B26:C26"/>
    <mergeCell ref="B27:D27"/>
    <mergeCell ref="B32:C32"/>
    <mergeCell ref="B35:C35"/>
    <mergeCell ref="B34:C34"/>
    <mergeCell ref="B38:C38"/>
    <mergeCell ref="B18:C18"/>
    <mergeCell ref="B48:C48"/>
    <mergeCell ref="B49:D49"/>
    <mergeCell ref="B40:F40"/>
    <mergeCell ref="B41:F41"/>
    <mergeCell ref="B37:C37"/>
    <mergeCell ref="B20:F20"/>
    <mergeCell ref="B21:F21"/>
    <mergeCell ref="B28:F28"/>
    <mergeCell ref="B19:D19"/>
    <mergeCell ref="B17:D17"/>
    <mergeCell ref="B1:F1"/>
    <mergeCell ref="B13:D13"/>
    <mergeCell ref="B4:F4"/>
    <mergeCell ref="B3:F3"/>
    <mergeCell ref="B5:F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0" fitToHeight="0" orientation="portrait" r:id="rId1"/>
  <headerFooter>
    <oddFooter>&amp;RStránka &amp;P z &amp;N</oddFooter>
  </headerFooter>
  <rowBreaks count="1" manualBreakCount="1">
    <brk id="48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1</vt:lpstr>
      <vt:lpstr>'Příloha 1'!Názvy_tisku</vt:lpstr>
      <vt:lpstr>'Příloha 1'!Oblast_tisku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Messias</dc:creator>
  <cp:lastModifiedBy>Lucie BOŽKOVÁ</cp:lastModifiedBy>
  <cp:lastPrinted>2022-09-16T10:48:39Z</cp:lastPrinted>
  <dcterms:created xsi:type="dcterms:W3CDTF">2016-04-18T22:40:34Z</dcterms:created>
  <dcterms:modified xsi:type="dcterms:W3CDTF">2026-06-15T11:42:39Z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564849-fbfc-4795-ad59-055bb350645f_Enabled">
    <vt:lpwstr>true</vt:lpwstr>
  </property>
  <property fmtid="{D5CDD505-2E9C-101B-9397-08002B2CF9AE}" pid="3" name="MSIP_Label_b3564849-fbfc-4795-ad59-055bb350645f_SetDate">
    <vt:lpwstr>2026-04-10T08:11:56Z</vt:lpwstr>
  </property>
  <property fmtid="{D5CDD505-2E9C-101B-9397-08002B2CF9AE}" pid="4" name="MSIP_Label_b3564849-fbfc-4795-ad59-055bb350645f_Method">
    <vt:lpwstr>Standard</vt:lpwstr>
  </property>
  <property fmtid="{D5CDD505-2E9C-101B-9397-08002B2CF9AE}" pid="5" name="MSIP_Label_b3564849-fbfc-4795-ad59-055bb350645f_Name">
    <vt:lpwstr>M102S01</vt:lpwstr>
  </property>
  <property fmtid="{D5CDD505-2E9C-101B-9397-08002B2CF9AE}" pid="6" name="MSIP_Label_b3564849-fbfc-4795-ad59-055bb350645f_SiteId">
    <vt:lpwstr>65154e19-ce31-44e2-97af-2480f4c17f95</vt:lpwstr>
  </property>
  <property fmtid="{D5CDD505-2E9C-101B-9397-08002B2CF9AE}" pid="7" name="MSIP_Label_b3564849-fbfc-4795-ad59-055bb350645f_ActionId">
    <vt:lpwstr>c8603d06-c979-485c-b533-be1904c424a2</vt:lpwstr>
  </property>
  <property fmtid="{D5CDD505-2E9C-101B-9397-08002B2CF9AE}" pid="8" name="MSIP_Label_b3564849-fbfc-4795-ad59-055bb350645f_ContentBits">
    <vt:lpwstr>0</vt:lpwstr>
  </property>
  <property fmtid="{D5CDD505-2E9C-101B-9397-08002B2CF9AE}" pid="9" name="MSIP_Label_b3564849-fbfc-4795-ad59-055bb350645f_Tag">
    <vt:lpwstr>10, 3, 0, 1</vt:lpwstr>
  </property>
</Properties>
</file>