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20" windowWidth="28440" windowHeight="14235"/>
  </bookViews>
  <sheets>
    <sheet name="Sheet1" sheetId="1" r:id="rId1"/>
  </sheets>
  <definedNames>
    <definedName name="ostatni_ustredni_organy_statni_spravy_platytopuredniku_cz" localSheetId="0">Sheet1!$A$1:$H$3</definedName>
  </definedNames>
  <calcPr calcId="145621"/>
  <extLst>
    <ext uri="GoogleSheetsCustomDataVersion1">
      <go:sheetsCustomData xmlns:go="http://customooxmlschemas.google.com/" r:id="rId5" roundtripDataSignature="AMtx7mg8wxps/mdfEneRx3VrnusGu6Z03w=="/>
    </ext>
  </extLst>
</workbook>
</file>

<file path=xl/calcChain.xml><?xml version="1.0" encoding="utf-8"?>
<calcChain xmlns="http://schemas.openxmlformats.org/spreadsheetml/2006/main">
  <c r="E61" i="1" l="1"/>
  <c r="E53" i="1"/>
  <c r="E47" i="1"/>
  <c r="F47" i="1" s="1"/>
  <c r="E43" i="1"/>
  <c r="F43" i="1" s="1"/>
  <c r="E41" i="1"/>
  <c r="E35" i="1"/>
  <c r="E29" i="1"/>
  <c r="F29" i="1" s="1"/>
  <c r="E27" i="1"/>
  <c r="E26" i="1"/>
  <c r="F26" i="1" s="1"/>
  <c r="E25" i="1"/>
  <c r="E23" i="1"/>
  <c r="E22" i="1"/>
  <c r="E21" i="1"/>
  <c r="F21" i="1" s="1"/>
  <c r="E20" i="1"/>
  <c r="E19" i="1"/>
  <c r="F19" i="1" s="1"/>
  <c r="E16" i="1"/>
  <c r="E6" i="1"/>
  <c r="E4" i="1"/>
  <c r="F4" i="1" s="1"/>
  <c r="E3" i="1"/>
  <c r="F3" i="1" s="1"/>
  <c r="E2" i="1"/>
  <c r="F2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2" i="1"/>
  <c r="F23" i="1"/>
  <c r="F24" i="1"/>
  <c r="F25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</calcChain>
</file>

<file path=xl/sharedStrings.xml><?xml version="1.0" encoding="utf-8"?>
<sst xmlns="http://schemas.openxmlformats.org/spreadsheetml/2006/main" count="240" uniqueCount="114">
  <si>
    <t>Instituce</t>
  </si>
  <si>
    <t>Pozice</t>
  </si>
  <si>
    <t>Rok</t>
  </si>
  <si>
    <t xml:space="preserve">Plat bez odměn v hrubé výši tj. před zdaněním </t>
  </si>
  <si>
    <t>Odměny/bonusy v hrubé výši tj. před zdaněním</t>
  </si>
  <si>
    <t>Kontrolní součet 
platu a odměn/bonusů 
v hrubé výši tj. Před zdaněním</t>
  </si>
  <si>
    <t>Nefinanční bonusy</t>
  </si>
  <si>
    <t>Odpracováno měsíců</t>
  </si>
  <si>
    <t>Poznámka, např. zdůvodnění mimořádné odměny</t>
  </si>
  <si>
    <t>náměstek</t>
  </si>
  <si>
    <t>státní tajemník</t>
  </si>
  <si>
    <t>1-12/22</t>
  </si>
  <si>
    <t>1-6/22</t>
  </si>
  <si>
    <t>7-12/22</t>
  </si>
  <si>
    <t>1-8/22</t>
  </si>
  <si>
    <t>9-12/22</t>
  </si>
  <si>
    <t>úspěšné splnění specifikovaných úkolů v zahraničně-politické oblasti</t>
  </si>
  <si>
    <t>úspěšné splnění specifikovaných úkolů v oblasti bezpečnostní politiky</t>
  </si>
  <si>
    <t>úspěšné splnění specifikovaných úkolů včetně zajištění předsednictví ČR v Radě EU</t>
  </si>
  <si>
    <t>úspěšné splnění specifikovaných úkolů v oblasti ekonomické diplomacie a rozvojové spolupráce</t>
  </si>
  <si>
    <t>úspěšné splnění specifikovaných úkolů v oblasti právní a konzulární</t>
  </si>
  <si>
    <t>úspěšné splnění specifikovaných úkolů v ekonomicko-provozní oblasti</t>
  </si>
  <si>
    <t>úspěšné splnění specifikovaných úkolů v oblasti zajištění chodu úřadu</t>
  </si>
  <si>
    <t>ŘO AFR</t>
  </si>
  <si>
    <t>ŘO AMER</t>
  </si>
  <si>
    <t>ŘO ASIE</t>
  </si>
  <si>
    <t>ŘO BEZO</t>
  </si>
  <si>
    <t>ŘO BVA</t>
  </si>
  <si>
    <t>ŘO CZ PRES</t>
  </si>
  <si>
    <t>ŘO DA</t>
  </si>
  <si>
    <t>ŘO DP</t>
  </si>
  <si>
    <t>ŘO GIA</t>
  </si>
  <si>
    <t>ŘO KAB</t>
  </si>
  <si>
    <t>ŘO KMI</t>
  </si>
  <si>
    <t>ŘO KO</t>
  </si>
  <si>
    <t>ŘO LPTP</t>
  </si>
  <si>
    <t>ŘO MPO</t>
  </si>
  <si>
    <t>ŘO OAZI</t>
  </si>
  <si>
    <t>ŘO OBP</t>
  </si>
  <si>
    <t>ŘO ODOS</t>
  </si>
  <si>
    <t>ŘO OED</t>
  </si>
  <si>
    <t>ŘO OHÚ</t>
  </si>
  <si>
    <t>ŘO OICT</t>
  </si>
  <si>
    <t>ŘO OJVE</t>
  </si>
  <si>
    <t>ŘO OK</t>
  </si>
  <si>
    <t>ŘO OKB</t>
  </si>
  <si>
    <t>ŘO OKON</t>
  </si>
  <si>
    <t>ŘO OKP</t>
  </si>
  <si>
    <t>ŘO OKST</t>
  </si>
  <si>
    <t>ŘO OKZ</t>
  </si>
  <si>
    <t>ŘO OMEV</t>
  </si>
  <si>
    <t>ŘO OPEU</t>
  </si>
  <si>
    <t>ŘO OPL</t>
  </si>
  <si>
    <t>ŘO ORS</t>
  </si>
  <si>
    <t>ŘO OSE</t>
  </si>
  <si>
    <t>ŘO OSM</t>
  </si>
  <si>
    <t>ŘO OSN</t>
  </si>
  <si>
    <t>ŘO OSPV</t>
  </si>
  <si>
    <t>ŘO OSR</t>
  </si>
  <si>
    <t>ŘO OVD</t>
  </si>
  <si>
    <t>ŘO OVE</t>
  </si>
  <si>
    <t>ŘO OZAP</t>
  </si>
  <si>
    <t>ŘO OZE</t>
  </si>
  <si>
    <t>ŘO PERS</t>
  </si>
  <si>
    <t>ŘO SZBP</t>
  </si>
  <si>
    <t>ŘO VO</t>
  </si>
  <si>
    <t>úspěšné splnění specifikovaných úkolů v oblasti vztahů mezi ČR a zeměmi Afriky</t>
  </si>
  <si>
    <t>úspěšné splnění specifikovaných úkolů v oblasti prohlubování transatlantické vazby</t>
  </si>
  <si>
    <t>úspěšné splnění specifikovaných úkolů v oblasti vztahů mezi ČR a zeměmi asijského regionu</t>
  </si>
  <si>
    <t>úspěšné splnění specifikovaných úkolů v oblasti objektové bezpečnosti</t>
  </si>
  <si>
    <t>úspěšné splnění specifikovaných úkolů v oblasti vztahů ČR a zemí Blízkého východu</t>
  </si>
  <si>
    <t>úspěšné splnění specifikovaných úkolů v oblasti zajištění předsednictví ČR v Radě EU</t>
  </si>
  <si>
    <t>úspěšné splnění specifikovaných úkolů v oblasti vzdělávání diplomatů</t>
  </si>
  <si>
    <t>úspěšné splnění specifikovaných úkolů v oblasti diplomatického protokolu</t>
  </si>
  <si>
    <t>úspěšné splnění specifikovaných úkolů v oblasti auditu a inspekce</t>
  </si>
  <si>
    <t>úspěšné splnění specifikovaných úkolů v oblasti chodu kanceláře ministra</t>
  </si>
  <si>
    <t>úspěšné splnění specifikovaných úkolů v oblasti konzulárních agend</t>
  </si>
  <si>
    <t>úspěšné splnění specifikovaných úkolů v lidskoprávní oblasti</t>
  </si>
  <si>
    <t>úspěšné splnění specifikovaných úkolů v oblasti mezinárodního práva</t>
  </si>
  <si>
    <t>úspěšné splnění specifikovaných úkolů v oblasti zpracování informací</t>
  </si>
  <si>
    <t>úspěšné splnění specifikovaných úkolů v oblasti logistiky dopravy</t>
  </si>
  <si>
    <t>úspěšné splnění specifikovaných úkolů v oblasti ekonomické diplomacie</t>
  </si>
  <si>
    <t xml:space="preserve">úspěšné splnění specifikovaných úkolů v účetní oblasti </t>
  </si>
  <si>
    <t>úspěšné splnění specifikovaných úkolů v oblasti IT</t>
  </si>
  <si>
    <t>úspěšné splnění specifikovaných úkolů v oblasti vztahů ČR se zeměmi jižní a jihovýchodní Evropy</t>
  </si>
  <si>
    <t>úspěšné splnění specifikovaných úkolů v oblasti strategické komunikace</t>
  </si>
  <si>
    <t>úspěšné splnění specifikovaných úkolů v oblasti kybernetické bezpečnosti</t>
  </si>
  <si>
    <t>úspěšné splnění specifikovaných úkolů v oblasti kontroly exportu</t>
  </si>
  <si>
    <t>úspěšné splnění specifikovaných úkolů</t>
  </si>
  <si>
    <t>úspěšné splnění specifikovaných úkolů v oblasti státní služby</t>
  </si>
  <si>
    <t>úspěšné splnění specifikovaných úkolů v oblasti veřejných zakázek</t>
  </si>
  <si>
    <t>úspěšné splnění specifikovaných úkolů v oblasti mezinárodních organizací</t>
  </si>
  <si>
    <t>úspěšné splnění specifikovaných úkolů v unijní agendě</t>
  </si>
  <si>
    <t xml:space="preserve">úspěšné splnění specifikovaných úkolů v právní oblasti </t>
  </si>
  <si>
    <t>úspěšné splnění specifikovaných úkolů v oblasti rozvojové spolupráce</t>
  </si>
  <si>
    <t>úspěšné splnění specifikovaných úkolů v obloasti rozvoje vztahů se zeměmi střední Evropy</t>
  </si>
  <si>
    <t>úspěšné splnění specifikovaných úkolů v oblasti správy majetku</t>
  </si>
  <si>
    <t>úspěšné splnění specifikovaných úkolů v oblasti agend Organizace spojených národů</t>
  </si>
  <si>
    <t>úspěšné splnění specifikovaných úkolů v oblasti služebních a pracovních věcí</t>
  </si>
  <si>
    <t>úspěšné splnění specifikovaných úkolů v oblasti rozpočtu MZV</t>
  </si>
  <si>
    <t>úspěšné splnění specifikovaných úkolů v oblasti veřejné diplomacie</t>
  </si>
  <si>
    <t>úspěšné splnění specifikovaných úkolů v oblasti vztahů ČR a zemí východní Evropy</t>
  </si>
  <si>
    <t xml:space="preserve">úspěšné splnění specifikovaných úkolů v analytické oblasti </t>
  </si>
  <si>
    <t>úspěšné splnění specifikovaných úkolů v oblasti vztahů ČR se zeměmi západní Evropy</t>
  </si>
  <si>
    <t>úspěšné splnění specifikovaných úkolů v oblasti společné zahraniční a bezpečnostní politiky</t>
  </si>
  <si>
    <t>úspěšné splnění specifikovaných úkolů ve vízové agendě</t>
  </si>
  <si>
    <t>1-5/22</t>
  </si>
  <si>
    <t>6-12/22</t>
  </si>
  <si>
    <t>4-12/22</t>
  </si>
  <si>
    <t>1-7/22</t>
  </si>
  <si>
    <t>8-12/22</t>
  </si>
  <si>
    <t>1-3/22</t>
  </si>
  <si>
    <t>10-12/22</t>
  </si>
  <si>
    <t>MZV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</si>
</sst>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2"/>
      <color rgb="FF000000"/>
      <name val="Calibri"/>
      <scheme val="minor"/>
    </font>
    <font>
      <sz val="11"/>
      <color rgb="FF000000"/>
      <name val="Calibri"/>
    </font>
    <font>
      <sz val="12"/>
      <color rgb="FF000000"/>
      <name val="Calibri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/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7" fontId="4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4" fontId="3" fillId="0" borderId="1" xfId="1" applyFont="1" applyBorder="1" applyAlignment="1">
      <alignment horizontal="center" wrapText="1"/>
    </xf>
    <xf numFmtId="44" fontId="3" fillId="0" borderId="1" xfId="1" applyFont="1" applyBorder="1"/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wrapText="1"/>
    </xf>
    <xf numFmtId="44" fontId="3" fillId="2" borderId="1" xfId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tabSelected="1" zoomScaleNormal="100" workbookViewId="0">
      <selection activeCell="B7" sqref="B7"/>
    </sheetView>
  </sheetViews>
  <sheetFormatPr defaultColWidth="11.25" defaultRowHeight="15" customHeight="1" x14ac:dyDescent="0.25"/>
  <cols>
    <col min="1" max="1" width="8.25" bestFit="1" customWidth="1"/>
    <col min="2" max="2" width="13.125" bestFit="1" customWidth="1"/>
    <col min="3" max="3" width="5.125" customWidth="1"/>
    <col min="4" max="4" width="42" bestFit="1" customWidth="1"/>
    <col min="5" max="5" width="42.625" bestFit="1" customWidth="1"/>
    <col min="6" max="6" width="65.375" bestFit="1" customWidth="1"/>
    <col min="7" max="7" width="16" bestFit="1" customWidth="1"/>
    <col min="8" max="8" width="13" customWidth="1"/>
    <col min="9" max="9" width="80.25" bestFit="1" customWidth="1"/>
    <col min="10" max="10" width="13" customWidth="1"/>
    <col min="11" max="27" width="10.5" customWidth="1"/>
  </cols>
  <sheetData>
    <row r="1" spans="1:27" ht="49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113</v>
      </c>
      <c r="B2" s="4" t="s">
        <v>9</v>
      </c>
      <c r="C2" s="4">
        <v>2022</v>
      </c>
      <c r="D2" s="12">
        <v>1427128</v>
      </c>
      <c r="E2" s="12">
        <f>(20000+40000)</f>
        <v>60000</v>
      </c>
      <c r="F2" s="13">
        <f>D2+E2</f>
        <v>1487128</v>
      </c>
      <c r="G2" s="4"/>
      <c r="H2" s="6" t="s">
        <v>11</v>
      </c>
      <c r="I2" s="5" t="s">
        <v>16</v>
      </c>
      <c r="J2" s="2"/>
    </row>
    <row r="3" spans="1:27" ht="15.75" customHeight="1" x14ac:dyDescent="0.25">
      <c r="A3" s="4" t="s">
        <v>113</v>
      </c>
      <c r="B3" s="4" t="s">
        <v>9</v>
      </c>
      <c r="C3" s="4">
        <v>2022</v>
      </c>
      <c r="D3" s="12">
        <v>1441714</v>
      </c>
      <c r="E3" s="12">
        <f>(20000+ 40000)</f>
        <v>60000</v>
      </c>
      <c r="F3" s="13">
        <f t="shared" ref="F3:F66" si="0">D3+E3</f>
        <v>1501714</v>
      </c>
      <c r="G3" s="4"/>
      <c r="H3" s="6" t="s">
        <v>11</v>
      </c>
      <c r="I3" s="5" t="s">
        <v>16</v>
      </c>
      <c r="J3" s="2"/>
    </row>
    <row r="4" spans="1:27" ht="15.75" customHeight="1" x14ac:dyDescent="0.25">
      <c r="A4" s="4" t="s">
        <v>113</v>
      </c>
      <c r="B4" s="4" t="s">
        <v>9</v>
      </c>
      <c r="C4" s="4">
        <v>2022</v>
      </c>
      <c r="D4" s="14">
        <v>1174530</v>
      </c>
      <c r="E4" s="15">
        <f>(30000+57000)</f>
        <v>87000</v>
      </c>
      <c r="F4" s="13">
        <f t="shared" si="0"/>
        <v>1261530</v>
      </c>
      <c r="G4" s="4"/>
      <c r="H4" s="7" t="s">
        <v>11</v>
      </c>
      <c r="I4" s="5" t="s">
        <v>17</v>
      </c>
      <c r="J4" s="2"/>
    </row>
    <row r="5" spans="1:27" ht="15.75" customHeight="1" x14ac:dyDescent="0.25">
      <c r="A5" s="4" t="s">
        <v>113</v>
      </c>
      <c r="B5" s="4" t="s">
        <v>9</v>
      </c>
      <c r="C5" s="4">
        <v>2022</v>
      </c>
      <c r="D5" s="14">
        <v>693259</v>
      </c>
      <c r="E5" s="15">
        <v>0</v>
      </c>
      <c r="F5" s="13">
        <f t="shared" si="0"/>
        <v>693259</v>
      </c>
      <c r="G5" s="4"/>
      <c r="H5" s="7" t="s">
        <v>12</v>
      </c>
      <c r="I5" s="5"/>
      <c r="J5" s="2"/>
    </row>
    <row r="6" spans="1:27" ht="15.75" customHeight="1" x14ac:dyDescent="0.25">
      <c r="A6" s="4" t="s">
        <v>113</v>
      </c>
      <c r="B6" s="4" t="s">
        <v>9</v>
      </c>
      <c r="C6" s="4">
        <v>2022</v>
      </c>
      <c r="D6" s="14">
        <v>767256</v>
      </c>
      <c r="E6" s="15">
        <f>(10000+30000)</f>
        <v>40000</v>
      </c>
      <c r="F6" s="13">
        <f t="shared" si="0"/>
        <v>807256</v>
      </c>
      <c r="G6" s="4"/>
      <c r="H6" s="7" t="s">
        <v>13</v>
      </c>
      <c r="I6" s="5" t="s">
        <v>18</v>
      </c>
      <c r="J6" s="2"/>
    </row>
    <row r="7" spans="1:27" ht="15.75" customHeight="1" x14ac:dyDescent="0.25">
      <c r="A7" s="4" t="s">
        <v>113</v>
      </c>
      <c r="B7" s="4" t="s">
        <v>9</v>
      </c>
      <c r="C7" s="4">
        <v>2022</v>
      </c>
      <c r="D7" s="14">
        <v>1612228</v>
      </c>
      <c r="E7" s="15">
        <v>15000</v>
      </c>
      <c r="F7" s="13">
        <f t="shared" si="0"/>
        <v>1627228</v>
      </c>
      <c r="G7" s="4"/>
      <c r="H7" s="7" t="s">
        <v>11</v>
      </c>
      <c r="I7" s="5" t="s">
        <v>19</v>
      </c>
      <c r="J7" s="2"/>
    </row>
    <row r="8" spans="1:27" ht="15.75" customHeight="1" x14ac:dyDescent="0.25">
      <c r="A8" s="4" t="s">
        <v>113</v>
      </c>
      <c r="B8" s="4" t="s">
        <v>9</v>
      </c>
      <c r="C8" s="4">
        <v>2022</v>
      </c>
      <c r="D8" s="14">
        <v>1630378</v>
      </c>
      <c r="E8" s="15">
        <v>60000</v>
      </c>
      <c r="F8" s="13">
        <f t="shared" si="0"/>
        <v>1690378</v>
      </c>
      <c r="G8" s="4"/>
      <c r="H8" s="7" t="s">
        <v>11</v>
      </c>
      <c r="I8" s="5" t="s">
        <v>20</v>
      </c>
      <c r="J8" s="2"/>
    </row>
    <row r="9" spans="1:27" ht="15.75" customHeight="1" x14ac:dyDescent="0.25">
      <c r="A9" s="4" t="s">
        <v>113</v>
      </c>
      <c r="B9" s="4" t="s">
        <v>9</v>
      </c>
      <c r="C9" s="4">
        <v>2022</v>
      </c>
      <c r="D9" s="14">
        <v>1483902</v>
      </c>
      <c r="E9" s="15">
        <v>15000</v>
      </c>
      <c r="F9" s="13">
        <f t="shared" si="0"/>
        <v>1498902</v>
      </c>
      <c r="G9" s="4"/>
      <c r="H9" s="7" t="s">
        <v>11</v>
      </c>
      <c r="I9" s="5" t="s">
        <v>21</v>
      </c>
      <c r="J9" s="2"/>
    </row>
    <row r="10" spans="1:27" ht="15.75" customHeight="1" x14ac:dyDescent="0.25">
      <c r="A10" s="4" t="s">
        <v>113</v>
      </c>
      <c r="B10" s="4" t="s">
        <v>10</v>
      </c>
      <c r="C10" s="4">
        <v>2022</v>
      </c>
      <c r="D10" s="14">
        <v>1047938</v>
      </c>
      <c r="E10" s="15">
        <v>0</v>
      </c>
      <c r="F10" s="13">
        <f t="shared" si="0"/>
        <v>1047938</v>
      </c>
      <c r="G10" s="4"/>
      <c r="H10" s="7" t="s">
        <v>14</v>
      </c>
      <c r="I10" s="5"/>
      <c r="J10" s="2"/>
    </row>
    <row r="11" spans="1:27" ht="15.75" customHeight="1" x14ac:dyDescent="0.25">
      <c r="A11" s="4" t="s">
        <v>113</v>
      </c>
      <c r="B11" s="4" t="s">
        <v>10</v>
      </c>
      <c r="C11" s="4">
        <v>2022</v>
      </c>
      <c r="D11" s="14">
        <v>621783</v>
      </c>
      <c r="E11" s="15">
        <v>90000</v>
      </c>
      <c r="F11" s="13">
        <f t="shared" si="0"/>
        <v>711783</v>
      </c>
      <c r="G11" s="4"/>
      <c r="H11" s="7" t="s">
        <v>15</v>
      </c>
      <c r="I11" s="5" t="s">
        <v>22</v>
      </c>
      <c r="J11" s="2"/>
    </row>
    <row r="12" spans="1:27" ht="15.75" customHeight="1" x14ac:dyDescent="0.25">
      <c r="A12" s="4" t="s">
        <v>113</v>
      </c>
      <c r="B12" s="9" t="s">
        <v>23</v>
      </c>
      <c r="C12" s="4">
        <v>2022</v>
      </c>
      <c r="D12" s="14">
        <v>1142360</v>
      </c>
      <c r="E12" s="15">
        <v>25000</v>
      </c>
      <c r="F12" s="13">
        <f t="shared" si="0"/>
        <v>1167360</v>
      </c>
      <c r="G12" s="4"/>
      <c r="H12" s="3" t="s">
        <v>11</v>
      </c>
      <c r="I12" s="5" t="s">
        <v>66</v>
      </c>
      <c r="J12" s="2"/>
    </row>
    <row r="13" spans="1:27" ht="15.75" customHeight="1" x14ac:dyDescent="0.25">
      <c r="A13" s="4" t="s">
        <v>113</v>
      </c>
      <c r="B13" s="9" t="s">
        <v>24</v>
      </c>
      <c r="C13" s="4">
        <v>2022</v>
      </c>
      <c r="D13" s="14">
        <v>1393452</v>
      </c>
      <c r="E13" s="15">
        <v>33000</v>
      </c>
      <c r="F13" s="13">
        <f t="shared" si="0"/>
        <v>1426452</v>
      </c>
      <c r="G13" s="4"/>
      <c r="H13" s="3" t="s">
        <v>11</v>
      </c>
      <c r="I13" s="5" t="s">
        <v>67</v>
      </c>
      <c r="J13" s="2"/>
    </row>
    <row r="14" spans="1:27" ht="15.75" customHeight="1" x14ac:dyDescent="0.25">
      <c r="A14" s="4" t="s">
        <v>113</v>
      </c>
      <c r="B14" s="9" t="s">
        <v>25</v>
      </c>
      <c r="C14" s="4">
        <v>2022</v>
      </c>
      <c r="D14" s="14">
        <v>466549</v>
      </c>
      <c r="E14" s="15">
        <v>0</v>
      </c>
      <c r="F14" s="13">
        <f t="shared" si="0"/>
        <v>466549</v>
      </c>
      <c r="G14" s="4"/>
      <c r="H14" s="3" t="s">
        <v>106</v>
      </c>
      <c r="I14" s="5"/>
      <c r="J14" s="2"/>
    </row>
    <row r="15" spans="1:27" ht="15.75" customHeight="1" x14ac:dyDescent="0.25">
      <c r="A15" s="4" t="s">
        <v>113</v>
      </c>
      <c r="B15" s="9" t="s">
        <v>25</v>
      </c>
      <c r="C15" s="4">
        <v>2022</v>
      </c>
      <c r="D15" s="14">
        <v>487310</v>
      </c>
      <c r="E15" s="15">
        <v>20000</v>
      </c>
      <c r="F15" s="13">
        <f t="shared" si="0"/>
        <v>507310</v>
      </c>
      <c r="G15" s="4"/>
      <c r="H15" s="3" t="s">
        <v>107</v>
      </c>
      <c r="I15" s="5" t="s">
        <v>68</v>
      </c>
      <c r="J15" s="2"/>
    </row>
    <row r="16" spans="1:27" ht="15.75" customHeight="1" x14ac:dyDescent="0.25">
      <c r="A16" s="4" t="s">
        <v>113</v>
      </c>
      <c r="B16" s="9" t="s">
        <v>26</v>
      </c>
      <c r="C16" s="4">
        <v>2022</v>
      </c>
      <c r="D16" s="14">
        <v>1267009</v>
      </c>
      <c r="E16" s="15">
        <f>(30000 +30000)</f>
        <v>60000</v>
      </c>
      <c r="F16" s="13">
        <f t="shared" si="0"/>
        <v>1327009</v>
      </c>
      <c r="G16" s="4"/>
      <c r="H16" s="3" t="s">
        <v>11</v>
      </c>
      <c r="I16" s="5" t="s">
        <v>69</v>
      </c>
      <c r="J16" s="2"/>
    </row>
    <row r="17" spans="1:10" ht="15.75" customHeight="1" x14ac:dyDescent="0.25">
      <c r="A17" s="4" t="s">
        <v>113</v>
      </c>
      <c r="B17" s="9" t="s">
        <v>27</v>
      </c>
      <c r="C17" s="4">
        <v>2022</v>
      </c>
      <c r="D17" s="14">
        <v>1135370</v>
      </c>
      <c r="E17" s="15">
        <v>18000</v>
      </c>
      <c r="F17" s="13">
        <f t="shared" si="0"/>
        <v>1153370</v>
      </c>
      <c r="G17" s="4"/>
      <c r="H17" s="3" t="s">
        <v>11</v>
      </c>
      <c r="I17" s="5" t="s">
        <v>70</v>
      </c>
      <c r="J17" s="2"/>
    </row>
    <row r="18" spans="1:10" ht="15.75" customHeight="1" x14ac:dyDescent="0.25">
      <c r="A18" s="4" t="s">
        <v>113</v>
      </c>
      <c r="B18" s="9" t="s">
        <v>28</v>
      </c>
      <c r="C18" s="4">
        <v>2022</v>
      </c>
      <c r="D18" s="14">
        <v>1093839</v>
      </c>
      <c r="E18" s="15">
        <v>29000</v>
      </c>
      <c r="F18" s="13">
        <f t="shared" si="0"/>
        <v>1122839</v>
      </c>
      <c r="G18" s="4"/>
      <c r="H18" s="3" t="s">
        <v>11</v>
      </c>
      <c r="I18" s="5" t="s">
        <v>71</v>
      </c>
      <c r="J18" s="2"/>
    </row>
    <row r="19" spans="1:10" ht="15.75" customHeight="1" x14ac:dyDescent="0.25">
      <c r="A19" s="4" t="s">
        <v>113</v>
      </c>
      <c r="B19" s="9" t="s">
        <v>29</v>
      </c>
      <c r="C19" s="4">
        <v>2022</v>
      </c>
      <c r="D19" s="14">
        <v>1201544</v>
      </c>
      <c r="E19" s="15">
        <f>(15000+27000)</f>
        <v>42000</v>
      </c>
      <c r="F19" s="13">
        <f t="shared" si="0"/>
        <v>1243544</v>
      </c>
      <c r="G19" s="4"/>
      <c r="H19" s="3" t="s">
        <v>11</v>
      </c>
      <c r="I19" s="5" t="s">
        <v>72</v>
      </c>
      <c r="J19" s="2"/>
    </row>
    <row r="20" spans="1:10" ht="15.75" customHeight="1" x14ac:dyDescent="0.25">
      <c r="A20" s="4" t="s">
        <v>113</v>
      </c>
      <c r="B20" s="9" t="s">
        <v>30</v>
      </c>
      <c r="C20" s="4">
        <v>2022</v>
      </c>
      <c r="D20" s="14">
        <v>1195374</v>
      </c>
      <c r="E20" s="15">
        <f>(30000+30000)</f>
        <v>60000</v>
      </c>
      <c r="F20" s="13">
        <f t="shared" si="0"/>
        <v>1255374</v>
      </c>
      <c r="G20" s="4"/>
      <c r="H20" s="3" t="s">
        <v>11</v>
      </c>
      <c r="I20" s="5" t="s">
        <v>73</v>
      </c>
      <c r="J20" s="2"/>
    </row>
    <row r="21" spans="1:10" ht="15.75" customHeight="1" x14ac:dyDescent="0.25">
      <c r="A21" s="4" t="s">
        <v>113</v>
      </c>
      <c r="B21" s="9" t="s">
        <v>31</v>
      </c>
      <c r="C21" s="4">
        <v>2022</v>
      </c>
      <c r="D21" s="14">
        <v>1311430</v>
      </c>
      <c r="E21" s="15">
        <f>(10000+10000)</f>
        <v>20000</v>
      </c>
      <c r="F21" s="13">
        <f t="shared" si="0"/>
        <v>1331430</v>
      </c>
      <c r="G21" s="4"/>
      <c r="H21" s="3" t="s">
        <v>11</v>
      </c>
      <c r="I21" s="5" t="s">
        <v>74</v>
      </c>
      <c r="J21" s="2"/>
    </row>
    <row r="22" spans="1:10" ht="15.75" customHeight="1" x14ac:dyDescent="0.25">
      <c r="A22" s="4" t="s">
        <v>113</v>
      </c>
      <c r="B22" s="9" t="s">
        <v>32</v>
      </c>
      <c r="C22" s="4">
        <v>2022</v>
      </c>
      <c r="D22" s="14">
        <v>763717</v>
      </c>
      <c r="E22" s="15">
        <f>(40000+10000)</f>
        <v>50000</v>
      </c>
      <c r="F22" s="13">
        <f t="shared" si="0"/>
        <v>813717</v>
      </c>
      <c r="G22" s="4"/>
      <c r="H22" s="3" t="s">
        <v>108</v>
      </c>
      <c r="I22" s="5" t="s">
        <v>16</v>
      </c>
      <c r="J22" s="2"/>
    </row>
    <row r="23" spans="1:10" ht="15.75" customHeight="1" x14ac:dyDescent="0.25">
      <c r="A23" s="4" t="s">
        <v>113</v>
      </c>
      <c r="B23" s="9" t="s">
        <v>33</v>
      </c>
      <c r="C23" s="4">
        <v>2022</v>
      </c>
      <c r="D23" s="14">
        <v>1159469</v>
      </c>
      <c r="E23" s="15">
        <f>(25000+30000)</f>
        <v>55000</v>
      </c>
      <c r="F23" s="13">
        <f t="shared" si="0"/>
        <v>1214469</v>
      </c>
      <c r="G23" s="4"/>
      <c r="H23" s="3" t="s">
        <v>11</v>
      </c>
      <c r="I23" s="5" t="s">
        <v>75</v>
      </c>
      <c r="J23" s="2"/>
    </row>
    <row r="24" spans="1:10" ht="15.75" customHeight="1" x14ac:dyDescent="0.25">
      <c r="A24" s="4" t="s">
        <v>113</v>
      </c>
      <c r="B24" s="9" t="s">
        <v>34</v>
      </c>
      <c r="C24" s="4">
        <v>2022</v>
      </c>
      <c r="D24" s="14">
        <v>688558</v>
      </c>
      <c r="E24" s="15">
        <v>0</v>
      </c>
      <c r="F24" s="13">
        <f t="shared" si="0"/>
        <v>688558</v>
      </c>
      <c r="G24" s="4"/>
      <c r="H24" s="3" t="s">
        <v>109</v>
      </c>
      <c r="I24" s="5"/>
      <c r="J24" s="2"/>
    </row>
    <row r="25" spans="1:10" ht="15.75" customHeight="1" x14ac:dyDescent="0.25">
      <c r="A25" s="4" t="s">
        <v>113</v>
      </c>
      <c r="B25" s="9" t="s">
        <v>34</v>
      </c>
      <c r="C25" s="4">
        <v>2022</v>
      </c>
      <c r="D25" s="14">
        <v>513560</v>
      </c>
      <c r="E25" s="15">
        <f>(22000+21000)</f>
        <v>43000</v>
      </c>
      <c r="F25" s="13">
        <f t="shared" si="0"/>
        <v>556560</v>
      </c>
      <c r="G25" s="4"/>
      <c r="H25" s="3" t="s">
        <v>110</v>
      </c>
      <c r="I25" s="5" t="s">
        <v>76</v>
      </c>
      <c r="J25" s="2"/>
    </row>
    <row r="26" spans="1:10" ht="15.75" customHeight="1" x14ac:dyDescent="0.25">
      <c r="A26" s="4" t="s">
        <v>113</v>
      </c>
      <c r="B26" s="9" t="s">
        <v>35</v>
      </c>
      <c r="C26" s="4">
        <v>2022</v>
      </c>
      <c r="D26" s="14">
        <v>1089906</v>
      </c>
      <c r="E26" s="15">
        <f>(10000+19500)</f>
        <v>29500</v>
      </c>
      <c r="F26" s="13">
        <f t="shared" si="0"/>
        <v>1119406</v>
      </c>
      <c r="G26" s="4"/>
      <c r="H26" s="3" t="s">
        <v>11</v>
      </c>
      <c r="I26" s="5" t="s">
        <v>77</v>
      </c>
      <c r="J26" s="2"/>
    </row>
    <row r="27" spans="1:10" ht="15.75" customHeight="1" x14ac:dyDescent="0.25">
      <c r="A27" s="4" t="s">
        <v>113</v>
      </c>
      <c r="B27" s="9" t="s">
        <v>36</v>
      </c>
      <c r="C27" s="4">
        <v>2022</v>
      </c>
      <c r="D27" s="14">
        <v>1398109</v>
      </c>
      <c r="E27" s="15">
        <f>(23000+22000)</f>
        <v>45000</v>
      </c>
      <c r="F27" s="13">
        <f t="shared" si="0"/>
        <v>1443109</v>
      </c>
      <c r="G27" s="4"/>
      <c r="H27" s="3" t="s">
        <v>11</v>
      </c>
      <c r="I27" s="5" t="s">
        <v>78</v>
      </c>
      <c r="J27" s="2"/>
    </row>
    <row r="28" spans="1:10" ht="15.75" customHeight="1" x14ac:dyDescent="0.25">
      <c r="A28" s="4" t="s">
        <v>113</v>
      </c>
      <c r="B28" s="9" t="s">
        <v>37</v>
      </c>
      <c r="C28" s="4">
        <v>2022</v>
      </c>
      <c r="D28" s="14">
        <v>1284730</v>
      </c>
      <c r="E28" s="15">
        <v>43000</v>
      </c>
      <c r="F28" s="13">
        <f t="shared" si="0"/>
        <v>1327730</v>
      </c>
      <c r="G28" s="4"/>
      <c r="H28" s="3" t="s">
        <v>11</v>
      </c>
      <c r="I28" s="5" t="s">
        <v>79</v>
      </c>
      <c r="J28" s="2"/>
    </row>
    <row r="29" spans="1:10" ht="15.75" customHeight="1" x14ac:dyDescent="0.25">
      <c r="A29" s="4" t="s">
        <v>113</v>
      </c>
      <c r="B29" s="9" t="s">
        <v>38</v>
      </c>
      <c r="C29" s="4">
        <v>2022</v>
      </c>
      <c r="D29" s="14">
        <v>1178057</v>
      </c>
      <c r="E29" s="15">
        <f>(20000+19500)</f>
        <v>39500</v>
      </c>
      <c r="F29" s="13">
        <f t="shared" si="0"/>
        <v>1217557</v>
      </c>
      <c r="G29" s="4"/>
      <c r="H29" s="3" t="s">
        <v>11</v>
      </c>
      <c r="I29" s="5" t="s">
        <v>17</v>
      </c>
      <c r="J29" s="2"/>
    </row>
    <row r="30" spans="1:10" ht="15.75" customHeight="1" x14ac:dyDescent="0.25">
      <c r="A30" s="4" t="s">
        <v>113</v>
      </c>
      <c r="B30" s="9" t="s">
        <v>39</v>
      </c>
      <c r="C30" s="4">
        <v>2022</v>
      </c>
      <c r="D30" s="14">
        <v>633723</v>
      </c>
      <c r="E30" s="15">
        <v>0</v>
      </c>
      <c r="F30" s="13">
        <f t="shared" si="0"/>
        <v>633723</v>
      </c>
      <c r="G30" s="4"/>
      <c r="H30" s="3" t="s">
        <v>109</v>
      </c>
      <c r="I30" s="5"/>
      <c r="J30" s="2"/>
    </row>
    <row r="31" spans="1:10" ht="15.75" customHeight="1" x14ac:dyDescent="0.25">
      <c r="A31" s="4" t="s">
        <v>113</v>
      </c>
      <c r="B31" s="9" t="s">
        <v>39</v>
      </c>
      <c r="C31" s="4">
        <v>2022</v>
      </c>
      <c r="D31" s="14">
        <v>487310</v>
      </c>
      <c r="E31" s="15">
        <v>38000</v>
      </c>
      <c r="F31" s="13">
        <f t="shared" si="0"/>
        <v>525310</v>
      </c>
      <c r="G31" s="4"/>
      <c r="H31" s="3" t="s">
        <v>110</v>
      </c>
      <c r="I31" s="5" t="s">
        <v>80</v>
      </c>
      <c r="J31" s="2"/>
    </row>
    <row r="32" spans="1:10" ht="15.75" customHeight="1" x14ac:dyDescent="0.25">
      <c r="A32" s="4" t="s">
        <v>113</v>
      </c>
      <c r="B32" s="9" t="s">
        <v>40</v>
      </c>
      <c r="C32" s="4">
        <v>2022</v>
      </c>
      <c r="D32" s="14">
        <v>1521165</v>
      </c>
      <c r="E32" s="15">
        <v>33000</v>
      </c>
      <c r="F32" s="13">
        <f t="shared" si="0"/>
        <v>1554165</v>
      </c>
      <c r="G32" s="4"/>
      <c r="H32" s="3" t="s">
        <v>11</v>
      </c>
      <c r="I32" s="5" t="s">
        <v>81</v>
      </c>
      <c r="J32" s="2"/>
    </row>
    <row r="33" spans="1:10" ht="15.75" customHeight="1" x14ac:dyDescent="0.25">
      <c r="A33" s="4" t="s">
        <v>113</v>
      </c>
      <c r="B33" s="10" t="s">
        <v>41</v>
      </c>
      <c r="C33" s="4">
        <v>2022</v>
      </c>
      <c r="D33" s="14">
        <v>1122579</v>
      </c>
      <c r="E33" s="15">
        <v>38000</v>
      </c>
      <c r="F33" s="13">
        <f t="shared" si="0"/>
        <v>1160579</v>
      </c>
      <c r="G33" s="4"/>
      <c r="H33" s="3" t="s">
        <v>11</v>
      </c>
      <c r="I33" s="5" t="s">
        <v>82</v>
      </c>
      <c r="J33" s="2"/>
    </row>
    <row r="34" spans="1:10" ht="15.75" customHeight="1" x14ac:dyDescent="0.25">
      <c r="A34" s="4" t="s">
        <v>113</v>
      </c>
      <c r="B34" s="9" t="s">
        <v>42</v>
      </c>
      <c r="C34" s="4">
        <v>2022</v>
      </c>
      <c r="D34" s="14">
        <v>1174905</v>
      </c>
      <c r="E34" s="15">
        <v>38000</v>
      </c>
      <c r="F34" s="13">
        <f t="shared" si="0"/>
        <v>1212905</v>
      </c>
      <c r="G34" s="4"/>
      <c r="H34" s="3" t="s">
        <v>11</v>
      </c>
      <c r="I34" s="5" t="s">
        <v>83</v>
      </c>
      <c r="J34" s="2"/>
    </row>
    <row r="35" spans="1:10" ht="15.75" customHeight="1" x14ac:dyDescent="0.25">
      <c r="A35" s="4" t="s">
        <v>113</v>
      </c>
      <c r="B35" s="9" t="s">
        <v>43</v>
      </c>
      <c r="C35" s="4">
        <v>2022</v>
      </c>
      <c r="D35" s="14">
        <v>1369434</v>
      </c>
      <c r="E35" s="15">
        <f>(14000+30000)</f>
        <v>44000</v>
      </c>
      <c r="F35" s="13">
        <f t="shared" si="0"/>
        <v>1413434</v>
      </c>
      <c r="G35" s="4"/>
      <c r="H35" s="3" t="s">
        <v>11</v>
      </c>
      <c r="I35" s="5" t="s">
        <v>84</v>
      </c>
      <c r="J35" s="2"/>
    </row>
    <row r="36" spans="1:10" ht="15.75" customHeight="1" x14ac:dyDescent="0.25">
      <c r="A36" s="4" t="s">
        <v>113</v>
      </c>
      <c r="B36" s="9" t="s">
        <v>44</v>
      </c>
      <c r="C36" s="4">
        <v>2022</v>
      </c>
      <c r="D36" s="14">
        <v>169155</v>
      </c>
      <c r="E36" s="15">
        <v>0</v>
      </c>
      <c r="F36" s="13">
        <f t="shared" si="0"/>
        <v>169155</v>
      </c>
      <c r="G36" s="4"/>
      <c r="H36" s="3" t="s">
        <v>111</v>
      </c>
      <c r="I36" s="5"/>
      <c r="J36" s="2"/>
    </row>
    <row r="37" spans="1:10" ht="15.75" customHeight="1" x14ac:dyDescent="0.25">
      <c r="A37" s="4" t="s">
        <v>113</v>
      </c>
      <c r="B37" s="11" t="s">
        <v>44</v>
      </c>
      <c r="C37" s="4">
        <v>2022</v>
      </c>
      <c r="D37" s="16">
        <v>294596</v>
      </c>
      <c r="E37" s="17">
        <v>28000</v>
      </c>
      <c r="F37" s="13">
        <f t="shared" si="0"/>
        <v>322596</v>
      </c>
      <c r="G37" s="4"/>
      <c r="H37" s="18" t="s">
        <v>112</v>
      </c>
      <c r="I37" s="8" t="s">
        <v>85</v>
      </c>
      <c r="J37" s="2"/>
    </row>
    <row r="38" spans="1:10" ht="15.75" customHeight="1" x14ac:dyDescent="0.25">
      <c r="A38" s="4" t="s">
        <v>113</v>
      </c>
      <c r="B38" s="9" t="s">
        <v>45</v>
      </c>
      <c r="C38" s="4">
        <v>2022</v>
      </c>
      <c r="D38" s="14">
        <v>1127750</v>
      </c>
      <c r="E38" s="15">
        <v>19500</v>
      </c>
      <c r="F38" s="13">
        <f t="shared" si="0"/>
        <v>1147250</v>
      </c>
      <c r="G38" s="4"/>
      <c r="H38" s="3" t="s">
        <v>11</v>
      </c>
      <c r="I38" s="5" t="s">
        <v>86</v>
      </c>
      <c r="J38" s="2"/>
    </row>
    <row r="39" spans="1:10" ht="15.75" customHeight="1" x14ac:dyDescent="0.25">
      <c r="A39" s="4" t="s">
        <v>113</v>
      </c>
      <c r="B39" s="11" t="s">
        <v>46</v>
      </c>
      <c r="C39" s="4">
        <v>2022</v>
      </c>
      <c r="D39" s="16">
        <v>628338</v>
      </c>
      <c r="E39" s="17">
        <v>0</v>
      </c>
      <c r="F39" s="13">
        <f t="shared" si="0"/>
        <v>628338</v>
      </c>
      <c r="G39" s="4"/>
      <c r="H39" s="18" t="s">
        <v>109</v>
      </c>
      <c r="I39" s="8"/>
      <c r="J39" s="2"/>
    </row>
    <row r="40" spans="1:10" ht="15.75" customHeight="1" x14ac:dyDescent="0.25">
      <c r="A40" s="4" t="s">
        <v>113</v>
      </c>
      <c r="B40" s="11" t="s">
        <v>46</v>
      </c>
      <c r="C40" s="4">
        <v>2022</v>
      </c>
      <c r="D40" s="16">
        <v>471166</v>
      </c>
      <c r="E40" s="17">
        <v>19500</v>
      </c>
      <c r="F40" s="13">
        <f t="shared" si="0"/>
        <v>490666</v>
      </c>
      <c r="G40" s="4"/>
      <c r="H40" s="18" t="s">
        <v>110</v>
      </c>
      <c r="I40" s="8" t="s">
        <v>87</v>
      </c>
      <c r="J40" s="2"/>
    </row>
    <row r="41" spans="1:10" ht="15.75" customHeight="1" x14ac:dyDescent="0.25">
      <c r="A41" s="4" t="s">
        <v>113</v>
      </c>
      <c r="B41" s="9" t="s">
        <v>47</v>
      </c>
      <c r="C41" s="4">
        <v>2022</v>
      </c>
      <c r="D41" s="14">
        <v>1187301</v>
      </c>
      <c r="E41" s="15">
        <f>(21000+22000)</f>
        <v>43000</v>
      </c>
      <c r="F41" s="13">
        <f t="shared" si="0"/>
        <v>1230301</v>
      </c>
      <c r="G41" s="4"/>
      <c r="H41" s="3" t="s">
        <v>11</v>
      </c>
      <c r="I41" s="5" t="s">
        <v>88</v>
      </c>
      <c r="J41" s="2"/>
    </row>
    <row r="42" spans="1:10" ht="15.75" customHeight="1" x14ac:dyDescent="0.25">
      <c r="A42" s="4" t="s">
        <v>113</v>
      </c>
      <c r="B42" s="9" t="s">
        <v>48</v>
      </c>
      <c r="C42" s="4">
        <v>2022</v>
      </c>
      <c r="D42" s="14">
        <v>744008</v>
      </c>
      <c r="E42" s="15">
        <v>0</v>
      </c>
      <c r="F42" s="13">
        <f t="shared" si="0"/>
        <v>744008</v>
      </c>
      <c r="G42" s="4"/>
      <c r="H42" s="3" t="s">
        <v>14</v>
      </c>
      <c r="I42" s="5"/>
      <c r="J42" s="2"/>
    </row>
    <row r="43" spans="1:10" ht="15.75" customHeight="1" x14ac:dyDescent="0.25">
      <c r="A43" s="4" t="s">
        <v>113</v>
      </c>
      <c r="B43" s="9" t="s">
        <v>48</v>
      </c>
      <c r="C43" s="4">
        <v>2022</v>
      </c>
      <c r="D43" s="14">
        <v>332850</v>
      </c>
      <c r="E43" s="15">
        <f>(15000+2000)</f>
        <v>17000</v>
      </c>
      <c r="F43" s="13">
        <f t="shared" si="0"/>
        <v>349850</v>
      </c>
      <c r="G43" s="4"/>
      <c r="H43" s="3" t="s">
        <v>112</v>
      </c>
      <c r="I43" s="5" t="s">
        <v>89</v>
      </c>
      <c r="J43" s="2"/>
    </row>
    <row r="44" spans="1:10" ht="15.75" customHeight="1" x14ac:dyDescent="0.25">
      <c r="A44" s="4" t="s">
        <v>113</v>
      </c>
      <c r="B44" s="9" t="s">
        <v>49</v>
      </c>
      <c r="C44" s="4">
        <v>2022</v>
      </c>
      <c r="D44" s="14">
        <v>1263934</v>
      </c>
      <c r="E44" s="15">
        <v>38000</v>
      </c>
      <c r="F44" s="13">
        <f t="shared" si="0"/>
        <v>1301934</v>
      </c>
      <c r="G44" s="4"/>
      <c r="H44" s="3" t="s">
        <v>11</v>
      </c>
      <c r="I44" s="5" t="s">
        <v>90</v>
      </c>
      <c r="J44" s="2"/>
    </row>
    <row r="45" spans="1:10" ht="15.75" customHeight="1" x14ac:dyDescent="0.25">
      <c r="A45" s="4" t="s">
        <v>113</v>
      </c>
      <c r="B45" s="9" t="s">
        <v>50</v>
      </c>
      <c r="C45" s="4">
        <v>2022</v>
      </c>
      <c r="D45" s="14">
        <v>1083331</v>
      </c>
      <c r="E45" s="15">
        <v>10000</v>
      </c>
      <c r="F45" s="13">
        <f t="shared" si="0"/>
        <v>1093331</v>
      </c>
      <c r="G45" s="4"/>
      <c r="H45" s="3" t="s">
        <v>11</v>
      </c>
      <c r="I45" s="5" t="s">
        <v>91</v>
      </c>
      <c r="J45" s="2"/>
    </row>
    <row r="46" spans="1:10" ht="15.75" customHeight="1" x14ac:dyDescent="0.25">
      <c r="A46" s="4" t="s">
        <v>113</v>
      </c>
      <c r="B46" s="9" t="s">
        <v>51</v>
      </c>
      <c r="C46" s="4">
        <v>2022</v>
      </c>
      <c r="D46" s="14">
        <v>1275216</v>
      </c>
      <c r="E46" s="15">
        <v>31000</v>
      </c>
      <c r="F46" s="13">
        <f t="shared" si="0"/>
        <v>1306216</v>
      </c>
      <c r="G46" s="4"/>
      <c r="H46" s="3" t="s">
        <v>11</v>
      </c>
      <c r="I46" s="5" t="s">
        <v>92</v>
      </c>
      <c r="J46" s="2"/>
    </row>
    <row r="47" spans="1:10" ht="15.75" customHeight="1" x14ac:dyDescent="0.25">
      <c r="A47" s="4" t="s">
        <v>113</v>
      </c>
      <c r="B47" s="9" t="s">
        <v>52</v>
      </c>
      <c r="C47" s="4">
        <v>2022</v>
      </c>
      <c r="D47" s="14">
        <v>1266177</v>
      </c>
      <c r="E47" s="15">
        <f>(22000+25000)</f>
        <v>47000</v>
      </c>
      <c r="F47" s="13">
        <f t="shared" si="0"/>
        <v>1313177</v>
      </c>
      <c r="G47" s="4"/>
      <c r="H47" s="3" t="s">
        <v>11</v>
      </c>
      <c r="I47" s="5" t="s">
        <v>93</v>
      </c>
      <c r="J47" s="2"/>
    </row>
    <row r="48" spans="1:10" ht="15.75" customHeight="1" x14ac:dyDescent="0.25">
      <c r="A48" s="4" t="s">
        <v>113</v>
      </c>
      <c r="B48" s="9" t="s">
        <v>53</v>
      </c>
      <c r="C48" s="4">
        <v>2022</v>
      </c>
      <c r="D48" s="14">
        <v>1185341</v>
      </c>
      <c r="E48" s="15">
        <v>25000</v>
      </c>
      <c r="F48" s="13">
        <f t="shared" si="0"/>
        <v>1210341</v>
      </c>
      <c r="G48" s="4"/>
      <c r="H48" s="3" t="s">
        <v>11</v>
      </c>
      <c r="I48" s="5" t="s">
        <v>94</v>
      </c>
      <c r="J48" s="2"/>
    </row>
    <row r="49" spans="1:10" ht="15.75" customHeight="1" x14ac:dyDescent="0.25">
      <c r="A49" s="4" t="s">
        <v>113</v>
      </c>
      <c r="B49" s="9" t="s">
        <v>54</v>
      </c>
      <c r="C49" s="4">
        <v>2022</v>
      </c>
      <c r="D49" s="14">
        <v>655574</v>
      </c>
      <c r="E49" s="15">
        <v>0</v>
      </c>
      <c r="F49" s="13">
        <f t="shared" si="0"/>
        <v>655574</v>
      </c>
      <c r="G49" s="4"/>
      <c r="H49" s="3" t="s">
        <v>109</v>
      </c>
      <c r="I49" s="5"/>
      <c r="J49" s="2"/>
    </row>
    <row r="50" spans="1:10" ht="15.75" customHeight="1" x14ac:dyDescent="0.25">
      <c r="A50" s="4" t="s">
        <v>113</v>
      </c>
      <c r="B50" s="9" t="s">
        <v>54</v>
      </c>
      <c r="C50" s="4">
        <v>2022</v>
      </c>
      <c r="D50" s="14">
        <v>489911</v>
      </c>
      <c r="E50" s="15">
        <v>24000</v>
      </c>
      <c r="F50" s="13">
        <f t="shared" si="0"/>
        <v>513911</v>
      </c>
      <c r="G50" s="4"/>
      <c r="H50" s="3" t="s">
        <v>110</v>
      </c>
      <c r="I50" s="5" t="s">
        <v>95</v>
      </c>
      <c r="J50" s="2"/>
    </row>
    <row r="51" spans="1:10" ht="15.75" customHeight="1" x14ac:dyDescent="0.25">
      <c r="A51" s="4" t="s">
        <v>113</v>
      </c>
      <c r="B51" s="9" t="s">
        <v>55</v>
      </c>
      <c r="C51" s="4">
        <v>2022</v>
      </c>
      <c r="D51" s="14">
        <v>1082448</v>
      </c>
      <c r="E51" s="15">
        <v>38000</v>
      </c>
      <c r="F51" s="13">
        <f t="shared" si="0"/>
        <v>1120448</v>
      </c>
      <c r="G51" s="4"/>
      <c r="H51" s="3" t="s">
        <v>11</v>
      </c>
      <c r="I51" s="5" t="s">
        <v>96</v>
      </c>
      <c r="J51" s="2"/>
    </row>
    <row r="52" spans="1:10" ht="15.75" customHeight="1" x14ac:dyDescent="0.25">
      <c r="A52" s="4" t="s">
        <v>113</v>
      </c>
      <c r="B52" s="9" t="s">
        <v>56</v>
      </c>
      <c r="C52" s="4">
        <v>2022</v>
      </c>
      <c r="D52" s="14">
        <v>1105715</v>
      </c>
      <c r="E52" s="15">
        <v>19500</v>
      </c>
      <c r="F52" s="13">
        <f t="shared" si="0"/>
        <v>1125215</v>
      </c>
      <c r="G52" s="4"/>
      <c r="H52" s="3" t="s">
        <v>11</v>
      </c>
      <c r="I52" s="5" t="s">
        <v>97</v>
      </c>
      <c r="J52" s="2"/>
    </row>
    <row r="53" spans="1:10" ht="15.75" customHeight="1" x14ac:dyDescent="0.25">
      <c r="A53" s="4" t="s">
        <v>113</v>
      </c>
      <c r="B53" s="9" t="s">
        <v>57</v>
      </c>
      <c r="C53" s="4">
        <v>2022</v>
      </c>
      <c r="D53" s="14">
        <v>1400983</v>
      </c>
      <c r="E53" s="15">
        <f>(15000+33000)</f>
        <v>48000</v>
      </c>
      <c r="F53" s="13">
        <f t="shared" si="0"/>
        <v>1448983</v>
      </c>
      <c r="G53" s="4"/>
      <c r="H53" s="3" t="s">
        <v>11</v>
      </c>
      <c r="I53" s="5" t="s">
        <v>98</v>
      </c>
      <c r="J53" s="2"/>
    </row>
    <row r="54" spans="1:10" ht="15.75" customHeight="1" x14ac:dyDescent="0.25">
      <c r="A54" s="4" t="s">
        <v>113</v>
      </c>
      <c r="B54" s="9" t="s">
        <v>58</v>
      </c>
      <c r="C54" s="4">
        <v>2022</v>
      </c>
      <c r="D54" s="14">
        <v>1198584</v>
      </c>
      <c r="E54" s="15">
        <v>48000</v>
      </c>
      <c r="F54" s="13">
        <f t="shared" si="0"/>
        <v>1246584</v>
      </c>
      <c r="G54" s="4"/>
      <c r="H54" s="3" t="s">
        <v>11</v>
      </c>
      <c r="I54" s="5" t="s">
        <v>99</v>
      </c>
      <c r="J54" s="2"/>
    </row>
    <row r="55" spans="1:10" ht="15.75" customHeight="1" x14ac:dyDescent="0.25">
      <c r="A55" s="4" t="s">
        <v>113</v>
      </c>
      <c r="B55" s="9" t="s">
        <v>59</v>
      </c>
      <c r="C55" s="4">
        <v>2022</v>
      </c>
      <c r="D55" s="14">
        <v>1159054</v>
      </c>
      <c r="E55" s="15">
        <v>10000</v>
      </c>
      <c r="F55" s="13">
        <f t="shared" si="0"/>
        <v>1169054</v>
      </c>
      <c r="G55" s="4"/>
      <c r="H55" s="3" t="s">
        <v>11</v>
      </c>
      <c r="I55" s="5" t="s">
        <v>100</v>
      </c>
      <c r="J55" s="2"/>
    </row>
    <row r="56" spans="1:10" ht="15.75" customHeight="1" x14ac:dyDescent="0.25">
      <c r="A56" s="4" t="s">
        <v>113</v>
      </c>
      <c r="B56" s="9" t="s">
        <v>60</v>
      </c>
      <c r="C56" s="4">
        <v>2022</v>
      </c>
      <c r="D56" s="14">
        <v>1098246</v>
      </c>
      <c r="E56" s="15">
        <v>30000</v>
      </c>
      <c r="F56" s="13">
        <f t="shared" si="0"/>
        <v>1128246</v>
      </c>
      <c r="G56" s="4"/>
      <c r="H56" s="3" t="s">
        <v>11</v>
      </c>
      <c r="I56" s="5" t="s">
        <v>101</v>
      </c>
      <c r="J56" s="2"/>
    </row>
    <row r="57" spans="1:10" ht="15.75" customHeight="1" x14ac:dyDescent="0.25">
      <c r="A57" s="4" t="s">
        <v>113</v>
      </c>
      <c r="B57" s="9" t="s">
        <v>61</v>
      </c>
      <c r="C57" s="4">
        <v>2022</v>
      </c>
      <c r="D57" s="14">
        <v>1087503</v>
      </c>
      <c r="E57" s="15">
        <v>10000</v>
      </c>
      <c r="F57" s="13">
        <f t="shared" si="0"/>
        <v>1097503</v>
      </c>
      <c r="G57" s="4"/>
      <c r="H57" s="3" t="s">
        <v>11</v>
      </c>
      <c r="I57" s="5" t="s">
        <v>102</v>
      </c>
      <c r="J57" s="2"/>
    </row>
    <row r="58" spans="1:10" ht="15.75" customHeight="1" x14ac:dyDescent="0.25">
      <c r="A58" s="4" t="s">
        <v>113</v>
      </c>
      <c r="B58" s="9" t="s">
        <v>62</v>
      </c>
      <c r="C58" s="4">
        <v>2022</v>
      </c>
      <c r="D58" s="14">
        <v>1162898</v>
      </c>
      <c r="E58" s="15">
        <v>20000</v>
      </c>
      <c r="F58" s="13">
        <f t="shared" si="0"/>
        <v>1182898</v>
      </c>
      <c r="G58" s="4"/>
      <c r="H58" s="3" t="s">
        <v>11</v>
      </c>
      <c r="I58" s="5" t="s">
        <v>103</v>
      </c>
      <c r="J58" s="2"/>
    </row>
    <row r="59" spans="1:10" ht="15.75" customHeight="1" x14ac:dyDescent="0.25">
      <c r="A59" s="4" t="s">
        <v>113</v>
      </c>
      <c r="B59" s="9" t="s">
        <v>63</v>
      </c>
      <c r="C59" s="4">
        <v>2022</v>
      </c>
      <c r="D59" s="14">
        <v>349363</v>
      </c>
      <c r="E59" s="15">
        <v>20000</v>
      </c>
      <c r="F59" s="13">
        <f t="shared" si="0"/>
        <v>369363</v>
      </c>
      <c r="G59" s="4"/>
      <c r="H59" s="3" t="s">
        <v>111</v>
      </c>
      <c r="I59" s="5" t="s">
        <v>88</v>
      </c>
      <c r="J59" s="2"/>
    </row>
    <row r="60" spans="1:10" ht="15.75" customHeight="1" x14ac:dyDescent="0.25">
      <c r="A60" s="4" t="s">
        <v>113</v>
      </c>
      <c r="B60" s="9" t="s">
        <v>64</v>
      </c>
      <c r="C60" s="4">
        <v>2022</v>
      </c>
      <c r="D60" s="14">
        <v>1328072</v>
      </c>
      <c r="E60" s="15">
        <v>30000</v>
      </c>
      <c r="F60" s="13">
        <f t="shared" si="0"/>
        <v>1358072</v>
      </c>
      <c r="G60" s="4"/>
      <c r="H60" s="3" t="s">
        <v>11</v>
      </c>
      <c r="I60" s="5" t="s">
        <v>104</v>
      </c>
      <c r="J60" s="2"/>
    </row>
    <row r="61" spans="1:10" ht="15.75" customHeight="1" x14ac:dyDescent="0.25">
      <c r="A61" s="4" t="s">
        <v>113</v>
      </c>
      <c r="B61" s="9" t="s">
        <v>65</v>
      </c>
      <c r="C61" s="4">
        <v>2022</v>
      </c>
      <c r="D61" s="14">
        <v>1252794</v>
      </c>
      <c r="E61" s="15">
        <f>(24000+23000)</f>
        <v>47000</v>
      </c>
      <c r="F61" s="13">
        <f t="shared" si="0"/>
        <v>1299794</v>
      </c>
      <c r="G61" s="4"/>
      <c r="H61" s="3" t="s">
        <v>11</v>
      </c>
      <c r="I61" s="5" t="s">
        <v>105</v>
      </c>
      <c r="J61" s="2"/>
    </row>
    <row r="62" spans="1:10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5"/>
    <row r="116" spans="1:10" ht="15.75" customHeight="1" x14ac:dyDescent="0.25"/>
    <row r="117" spans="1:10" ht="15.75" customHeight="1" x14ac:dyDescent="0.25"/>
    <row r="118" spans="1:10" ht="15.75" customHeight="1" x14ac:dyDescent="0.25"/>
    <row r="119" spans="1:10" ht="15.75" customHeight="1" x14ac:dyDescent="0.25"/>
    <row r="120" spans="1:10" ht="15.75" customHeight="1" x14ac:dyDescent="0.25"/>
    <row r="121" spans="1:10" ht="15.75" customHeight="1" x14ac:dyDescent="0.25"/>
    <row r="122" spans="1:10" ht="15.75" customHeight="1" x14ac:dyDescent="0.25"/>
    <row r="123" spans="1:10" ht="15.75" customHeight="1" x14ac:dyDescent="0.25"/>
    <row r="124" spans="1:10" ht="15.75" customHeight="1" x14ac:dyDescent="0.25"/>
    <row r="125" spans="1:10" ht="15.75" customHeight="1" x14ac:dyDescent="0.25"/>
    <row r="126" spans="1:10" ht="15.75" customHeight="1" x14ac:dyDescent="0.25"/>
    <row r="127" spans="1:10" ht="15.75" customHeight="1" x14ac:dyDescent="0.25"/>
    <row r="128" spans="1:10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Vladimír BUCHAR</cp:lastModifiedBy>
  <dcterms:created xsi:type="dcterms:W3CDTF">2020-04-29T09:28:31Z</dcterms:created>
  <dcterms:modified xsi:type="dcterms:W3CDTF">2023-03-16T08:12:04Z</dcterms:modified>
</cp:coreProperties>
</file>