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4865" windowHeight="11985"/>
  </bookViews>
  <sheets>
    <sheet name="Příloha Informace ZRS 2019" sheetId="1" r:id="rId1"/>
  </sheets>
  <definedNames>
    <definedName name="_xlnm.Print_Area" localSheetId="0">'Příloha Informace ZRS 2019'!$A$1:$E$153</definedName>
  </definedNames>
  <calcPr calcId="145621"/>
</workbook>
</file>

<file path=xl/calcChain.xml><?xml version="1.0" encoding="utf-8"?>
<calcChain xmlns="http://schemas.openxmlformats.org/spreadsheetml/2006/main">
  <c r="E139" i="1"/>
  <c r="D139"/>
  <c r="E145" l="1"/>
  <c r="D145"/>
  <c r="E131"/>
  <c r="D131"/>
  <c r="E119"/>
  <c r="D119"/>
  <c r="E125"/>
  <c r="D125"/>
  <c r="E115"/>
  <c r="D115"/>
  <c r="E108"/>
  <c r="E116" s="1"/>
  <c r="E126" s="1"/>
  <c r="E132" s="1"/>
  <c r="D108"/>
  <c r="E101"/>
  <c r="D101"/>
  <c r="D116" l="1"/>
  <c r="D126" s="1"/>
  <c r="D132" s="1"/>
  <c r="E88" l="1"/>
  <c r="D88"/>
  <c r="E82"/>
  <c r="D82"/>
  <c r="E69"/>
  <c r="D69"/>
  <c r="D57"/>
  <c r="E57"/>
  <c r="E54"/>
  <c r="D54"/>
  <c r="E51"/>
  <c r="D51"/>
  <c r="E45"/>
  <c r="D45"/>
  <c r="D42"/>
  <c r="E39"/>
  <c r="E46" s="1"/>
  <c r="D39"/>
  <c r="D46" s="1"/>
  <c r="E33"/>
  <c r="D33"/>
  <c r="E30"/>
  <c r="D30"/>
  <c r="E26"/>
  <c r="D26"/>
  <c r="E21"/>
  <c r="D21"/>
  <c r="E15"/>
  <c r="D15"/>
  <c r="E10"/>
  <c r="D10"/>
  <c r="D34" l="1"/>
  <c r="E34"/>
  <c r="E58"/>
  <c r="D58"/>
  <c r="C145"/>
  <c r="C131"/>
  <c r="C101"/>
  <c r="E151"/>
  <c r="D151"/>
  <c r="C151"/>
  <c r="E150"/>
  <c r="D150"/>
  <c r="C150"/>
  <c r="E148"/>
  <c r="E147"/>
  <c r="D148"/>
  <c r="D147"/>
  <c r="C148"/>
  <c r="C147"/>
  <c r="C139"/>
  <c r="E60" l="1"/>
  <c r="D60"/>
  <c r="E144"/>
  <c r="C125"/>
  <c r="C115"/>
  <c r="C108"/>
  <c r="C116" l="1"/>
  <c r="C88"/>
  <c r="C82"/>
  <c r="C69"/>
  <c r="C58"/>
  <c r="C45"/>
  <c r="C42"/>
  <c r="C39"/>
  <c r="C21"/>
  <c r="C33"/>
  <c r="C30"/>
  <c r="C26"/>
  <c r="C15"/>
  <c r="C10"/>
  <c r="C46" l="1"/>
  <c r="C119"/>
  <c r="C126" s="1"/>
  <c r="C144" s="1"/>
  <c r="E90"/>
  <c r="D90"/>
  <c r="D96" s="1"/>
  <c r="C90"/>
  <c r="C34"/>
  <c r="C132" l="1"/>
  <c r="C60"/>
  <c r="C96" s="1"/>
  <c r="E96"/>
  <c r="D143"/>
  <c r="D144"/>
  <c r="C143" l="1"/>
  <c r="D146"/>
  <c r="D149" s="1"/>
  <c r="D152" s="1"/>
  <c r="E143"/>
  <c r="E146" s="1"/>
  <c r="E149" s="1"/>
  <c r="E152" s="1"/>
  <c r="C146" l="1"/>
  <c r="C149" s="1"/>
  <c r="C152" s="1"/>
</calcChain>
</file>

<file path=xl/sharedStrings.xml><?xml version="1.0" encoding="utf-8"?>
<sst xmlns="http://schemas.openxmlformats.org/spreadsheetml/2006/main" count="189" uniqueCount="129">
  <si>
    <t>Region / země</t>
  </si>
  <si>
    <t>Témata rozvojové spolupráce v gesci ČRA</t>
  </si>
  <si>
    <t>Inkluzivní sociální rozvoj</t>
  </si>
  <si>
    <t>Bosna a Hercegovina</t>
  </si>
  <si>
    <t>Udržitelné nakládání s přírodními zdroji</t>
  </si>
  <si>
    <t>Řádná (demokratická) správa věcí veřejných</t>
  </si>
  <si>
    <t>CELKEM Bosna a Hercegovina</t>
  </si>
  <si>
    <t>Etiopie</t>
  </si>
  <si>
    <t>CELKEM Etiopie</t>
  </si>
  <si>
    <t>Moldavsko</t>
  </si>
  <si>
    <t xml:space="preserve">Moldavsko </t>
  </si>
  <si>
    <t>CELKEM Moldavsko</t>
  </si>
  <si>
    <t>Gruzie</t>
  </si>
  <si>
    <t>CELKEM Gruzie</t>
  </si>
  <si>
    <t>Kambodža</t>
  </si>
  <si>
    <t>CELKEM Kambodža</t>
  </si>
  <si>
    <t>Kosovo</t>
  </si>
  <si>
    <t>CELKEM Kosovo</t>
  </si>
  <si>
    <t>Palestina</t>
  </si>
  <si>
    <t>CELKEM Palestina</t>
  </si>
  <si>
    <t>Zambie</t>
  </si>
  <si>
    <t>CELKEM Zambie</t>
  </si>
  <si>
    <t>Dotační programy pro NNO, kraje a vysoké školy</t>
  </si>
  <si>
    <t>ČR</t>
  </si>
  <si>
    <t>Globální rozvojové vzdělávání</t>
  </si>
  <si>
    <t>Rozvojové země</t>
  </si>
  <si>
    <t>Podpora zapojení soukromého sektoru do ZRS a vysílání expertů</t>
  </si>
  <si>
    <t xml:space="preserve">Vysílání expertů do rozvojových zemí </t>
  </si>
  <si>
    <t>Výdaje za platy, ostatní platby za provedenou práci a pojistné ČRA</t>
  </si>
  <si>
    <t>Ostatní provozní výdaje na chod ČRA</t>
  </si>
  <si>
    <t>ČR a rozvojové země</t>
  </si>
  <si>
    <t>Další činnosti spojené s řízením, monitoringem, kontrolou a prezentací ZRS -ČRA</t>
  </si>
  <si>
    <t xml:space="preserve">Rozvojové aktivity v gesci MZV </t>
  </si>
  <si>
    <t>Celkem rozvojové aktivity MZV</t>
  </si>
  <si>
    <t>Rozvojové projekty ve spolupráci s mezinárodními organizacemi</t>
  </si>
  <si>
    <t>CELKEM rozvojové aktivity v gesci MZV</t>
  </si>
  <si>
    <t xml:space="preserve">CELKEM koordinace ZRS ČR </t>
  </si>
  <si>
    <t>Další aktivity v gesci MZV</t>
  </si>
  <si>
    <t xml:space="preserve">Programy realizované v gesci jiných resortů </t>
  </si>
  <si>
    <t xml:space="preserve">Ministerstvo školství, mládeže a tělovýchovy </t>
  </si>
  <si>
    <t>Ministerstvo zdravotnictví</t>
  </si>
  <si>
    <t xml:space="preserve">CELKEM programy realizované v gesci jiných resortů </t>
  </si>
  <si>
    <t>SHRNUTÍ</t>
  </si>
  <si>
    <t>Prostředky vyčleněné do kapitol jednotlivých resortů</t>
  </si>
  <si>
    <t>Ministerstvo zahraničních věcí (MZV včetně ČRA)</t>
  </si>
  <si>
    <t>Zahraniční rozvojová spolupráce celkem  (MZV včetně ČRA)</t>
  </si>
  <si>
    <t>Ministerstvo zahraničních věcí (MZV) - celkem (včetně ČRA)</t>
  </si>
  <si>
    <t>Ministerstvo školství, mládeže a tělovýchovy</t>
  </si>
  <si>
    <t>CELKEM ZRS ČR</t>
  </si>
  <si>
    <t>Ekonomický růst</t>
  </si>
  <si>
    <t>Zemědělství a rozvoj venkova</t>
  </si>
  <si>
    <t>Ukrajina</t>
  </si>
  <si>
    <r>
      <t xml:space="preserve">Celkem aktivity ve spolupráci s institucemi státní správy </t>
    </r>
    <r>
      <rPr>
        <b/>
        <i/>
        <sz val="8"/>
        <color indexed="8"/>
        <rFont val="Arial"/>
        <family val="2"/>
        <charset val="238"/>
      </rPr>
      <t>(RO)</t>
    </r>
  </si>
  <si>
    <t>CELKEM rozvojové aktivity, koordinace a další aktivity v gesci MZV po zohlednění RO a NNV</t>
  </si>
  <si>
    <t>CELKEM rozvojové aktivity a koordinace v gesci MZV po RO a NNV</t>
  </si>
  <si>
    <t>CELKEM rozvojové aktivity v gesci MZV po RO a NNV</t>
  </si>
  <si>
    <t xml:space="preserve">  </t>
  </si>
  <si>
    <t xml:space="preserve"> </t>
  </si>
  <si>
    <t>Sýrie</t>
  </si>
  <si>
    <t>Ostatní</t>
  </si>
  <si>
    <t>Podpora nigerijských studentů medicíny</t>
  </si>
  <si>
    <t>Podpora rozvojových aktivit krajů a obcí v prioritních zemích ZRS</t>
  </si>
  <si>
    <t>Posilování kapacit platforem nestátních subjektů pro rozvojovou spolupráci (včetně posilování kapacit a partnerství NNO)</t>
  </si>
  <si>
    <t>Vysílání českých učitelů do rozvojových zemí</t>
  </si>
  <si>
    <t>Podpora trojstranných projektů českých subjektů</t>
  </si>
  <si>
    <t>CELKEM prioritní země ZRS ČR</t>
  </si>
  <si>
    <t>CELKEM země s ukončovanou spoluprací a specifické země</t>
  </si>
  <si>
    <t>PRIORITNÍ ZEMĚ ZRS ČR</t>
  </si>
  <si>
    <t>ZEMĚ S UKONČOVANOU SPOLUPRACÍ A SPECIFICKÉ ZEMĚ</t>
  </si>
  <si>
    <t>DODATEČNÉ ROZVOJOVÉ AKTIVITY V GESCI ČRA</t>
  </si>
  <si>
    <t>CELKEM Sýrie</t>
  </si>
  <si>
    <t>CELKEM Dodatečné rozvojové aktivity v gesci ČRA</t>
  </si>
  <si>
    <t>DALŠÍ PROGRAMY A AKTIVITY V GESCI ČRA</t>
  </si>
  <si>
    <t>CELKEM Dotační programy pro NNO, kraje a vysoké školy</t>
  </si>
  <si>
    <t>CELKEM Podpora zapojení soukromého sektoru do ZRS  a vysílání expertů</t>
  </si>
  <si>
    <t>ADMINISTRATIVNÍ NÁKLADY</t>
  </si>
  <si>
    <t>CELKEM Témata rozvojové spolupráce v gesci ČRA</t>
  </si>
  <si>
    <t>CELKEM Administrativní náklady ČRA</t>
  </si>
  <si>
    <t>CELKEM Prostředky na programy a aktivity v gesci ČRA</t>
  </si>
  <si>
    <t xml:space="preserve">CELKEM Prostředky v gesci ČRA </t>
  </si>
  <si>
    <t>CELKEM další aktivity v gesci MZV dle UV 468/2017 včetně NNV</t>
  </si>
  <si>
    <t>Rozvojové aktivity MZV</t>
  </si>
  <si>
    <t>Malé lokální projekty</t>
  </si>
  <si>
    <t>Transformační ekonomická a finanční spolupráce (ve spolupráci s MF)</t>
  </si>
  <si>
    <t>Projekty Aid for Trade (ve spolupráci s MPO)</t>
  </si>
  <si>
    <t>Projekty v oblasti bezpečnosti (ve spolupráci s MV)</t>
  </si>
  <si>
    <t>Rozvojové země a ČR</t>
  </si>
  <si>
    <t>Projekty realizované ve spolupráci s UNDP</t>
  </si>
  <si>
    <t>Zapojování českých dobrovolníků do programů UNV</t>
  </si>
  <si>
    <t>Projekty ve spolupráci s mezinárodními organizacemi (např. UNFPA, FAO, ILO, apod.)</t>
  </si>
  <si>
    <t>Vysílání českých rozvojových expertů do mezinárodních organizací</t>
  </si>
  <si>
    <t>Externí evaluace a kontrola ZRS</t>
  </si>
  <si>
    <t>Komunikace a prezentace ZRS</t>
  </si>
  <si>
    <t>Místní síly (koordinátoři ZRS) při ZÚ</t>
  </si>
  <si>
    <t>Afghánistán</t>
  </si>
  <si>
    <t>Program vládních stipendií - zahraniční studenti přijatí ke studiu na VVŠ v ČR včetně související agendy</t>
  </si>
  <si>
    <t>Zdravotní služby pro vládní stipendisty</t>
  </si>
  <si>
    <t>Humanitární pomoc</t>
  </si>
  <si>
    <t>Transformační spolupráce</t>
  </si>
  <si>
    <t>ZRS v gesci ČRA</t>
  </si>
  <si>
    <t>ZRS v gesci MZV</t>
  </si>
  <si>
    <t>Dle Plánu ZRS</t>
  </si>
  <si>
    <t>Včetně RO a NNV</t>
  </si>
  <si>
    <t>Čerpání</t>
  </si>
  <si>
    <r>
      <t xml:space="preserve">     Příloha č. 1 - Celkový přehled čerpání prostředků na realizaci ZRS ČR v roce 2019 dle UV č. 435/2018</t>
    </r>
    <r>
      <rPr>
        <b/>
        <sz val="10"/>
        <rFont val="Arial"/>
        <family val="2"/>
        <charset val="238"/>
      </rPr>
      <t xml:space="preserve">                </t>
    </r>
    <r>
      <rPr>
        <b/>
        <sz val="10"/>
        <color indexed="8"/>
        <rFont val="Arial"/>
        <family val="2"/>
      </rPr>
      <t xml:space="preserve">                               </t>
    </r>
  </si>
  <si>
    <t>Tematické priority/programy ZRS ČR</t>
  </si>
  <si>
    <r>
      <t xml:space="preserve">Objem finančních prostředků </t>
    </r>
    <r>
      <rPr>
        <b/>
        <sz val="9"/>
        <rFont val="Arial"/>
        <family val="2"/>
      </rPr>
      <t xml:space="preserve">2019                  </t>
    </r>
    <r>
      <rPr>
        <sz val="8"/>
        <rFont val="Arial"/>
        <family val="2"/>
      </rPr>
      <t>(v tis. Kč)</t>
    </r>
  </si>
  <si>
    <t>Rozpočet upravený včetně NNV a RO (v tis. Kč)</t>
  </si>
  <si>
    <r>
      <t xml:space="preserve">Skutečné čerpání finančních prostředků </t>
    </r>
    <r>
      <rPr>
        <b/>
        <sz val="8"/>
        <rFont val="Arial"/>
        <family val="2"/>
        <charset val="238"/>
      </rPr>
      <t xml:space="preserve">2019 </t>
    </r>
    <r>
      <rPr>
        <sz val="8"/>
        <rFont val="Arial"/>
        <family val="2"/>
        <charset val="238"/>
      </rPr>
      <t>(v tis. Kč)</t>
    </r>
  </si>
  <si>
    <t xml:space="preserve">Rozvojové aktivity ve spolupráci s institucemi státní správy </t>
  </si>
  <si>
    <t xml:space="preserve">Rozvojové aktivity v gesci ČRA - obnova a podpora demokratické transformace Ukrajiny </t>
  </si>
  <si>
    <t>Irák</t>
  </si>
  <si>
    <t>asistence dle UV č. 824/2017 (B2B)</t>
  </si>
  <si>
    <t>CELKEM Irák</t>
  </si>
  <si>
    <t>asistence dle UV č. 588/2016 (B2B)</t>
  </si>
  <si>
    <t>Globální rozvojové vzdělávání a osvěta veřejnosti</t>
  </si>
  <si>
    <t>Celkem rozvojové projekty ve spolupráci s mezinárodními organizacemi</t>
  </si>
  <si>
    <t xml:space="preserve">Humanitární pomoc </t>
  </si>
  <si>
    <t>Transformační spolupráce (včetně 10 mil. na obnovu a podporu demokratické transformace Ukrajiny)</t>
  </si>
  <si>
    <t xml:space="preserve">Rozpočtová podpora - peněžní dary dle UV 514/2016 </t>
  </si>
  <si>
    <t>Program Záruka ZRS ČR (dotace pro ČMZRB)</t>
  </si>
  <si>
    <t xml:space="preserve">Koordinace ZRS ČR v gesci MZV </t>
  </si>
  <si>
    <t>Afghánistán dle UV 514/2016</t>
  </si>
  <si>
    <t>CELKEM Ukrajina</t>
  </si>
  <si>
    <t>Program rozvojově - ekonomického partnerství (B2B)</t>
  </si>
  <si>
    <t>Rozpočtové opatření na MZV (v návaznosti na UV 842/2019)</t>
  </si>
  <si>
    <t>Zapojení NNV</t>
  </si>
  <si>
    <t>Přijaté prostředky z EU</t>
  </si>
  <si>
    <t>Rozpočtové opatření z ČRA (UV 842/2019)</t>
  </si>
</sst>
</file>

<file path=xl/styles.xml><?xml version="1.0" encoding="utf-8"?>
<styleSheet xmlns="http://schemas.openxmlformats.org/spreadsheetml/2006/main">
  <numFmts count="3">
    <numFmt numFmtId="43" formatCode="_-* #,##0.00\ _K_č_-;\-* #,##0.00\ _K_č_-;_-* &quot;-&quot;??\ _K_č_-;_-@_-"/>
    <numFmt numFmtId="164" formatCode="###,"/>
    <numFmt numFmtId="165" formatCode="#,###,"/>
  </numFmts>
  <fonts count="35">
    <font>
      <sz val="11"/>
      <color theme="1"/>
      <name val="Calibri"/>
      <family val="2"/>
      <charset val="238"/>
      <scheme val="minor"/>
    </font>
    <font>
      <b/>
      <sz val="10"/>
      <color indexed="8"/>
      <name val="Arial"/>
      <family val="2"/>
    </font>
    <font>
      <b/>
      <sz val="10"/>
      <name val="Arial"/>
      <family val="2"/>
      <charset val="238"/>
    </font>
    <font>
      <sz val="8"/>
      <color indexed="8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8"/>
      <color indexed="8"/>
      <name val="Arial"/>
      <family val="2"/>
      <charset val="238"/>
    </font>
    <font>
      <b/>
      <sz val="9"/>
      <color indexed="10"/>
      <name val="Arial"/>
      <family val="2"/>
    </font>
    <font>
      <sz val="9"/>
      <color indexed="10"/>
      <name val="Arial CE"/>
      <charset val="238"/>
    </font>
    <font>
      <b/>
      <sz val="8"/>
      <color indexed="12"/>
      <name val="Arial"/>
      <family val="2"/>
    </font>
    <font>
      <b/>
      <sz val="9"/>
      <color indexed="8"/>
      <name val="Arial"/>
      <family val="2"/>
    </font>
    <font>
      <sz val="8"/>
      <name val="Arial CE"/>
      <family val="2"/>
      <charset val="238"/>
    </font>
    <font>
      <sz val="8"/>
      <name val="Arial CE"/>
      <charset val="238"/>
    </font>
    <font>
      <sz val="8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9"/>
      <color indexed="10"/>
      <name val="Arial"/>
      <family val="2"/>
      <charset val="238"/>
    </font>
    <font>
      <b/>
      <sz val="8"/>
      <name val="Arial"/>
      <family val="2"/>
      <charset val="238"/>
    </font>
    <font>
      <b/>
      <sz val="10"/>
      <color indexed="10"/>
      <name val="Arial CE"/>
      <charset val="238"/>
    </font>
    <font>
      <sz val="9"/>
      <name val="Arial CE"/>
      <charset val="238"/>
    </font>
    <font>
      <b/>
      <sz val="8"/>
      <name val="Arial CE"/>
      <charset val="238"/>
    </font>
    <font>
      <b/>
      <sz val="8"/>
      <name val="Arial"/>
      <family val="2"/>
    </font>
    <font>
      <sz val="11"/>
      <color indexed="8"/>
      <name val="Calibri"/>
      <family val="2"/>
      <charset val="238"/>
    </font>
    <font>
      <sz val="8"/>
      <color indexed="8"/>
      <name val="Arial CE"/>
      <charset val="238"/>
    </font>
    <font>
      <b/>
      <sz val="8"/>
      <color indexed="8"/>
      <name val="Arial"/>
      <family val="2"/>
    </font>
    <font>
      <sz val="11"/>
      <color indexed="8"/>
      <name val="Calibri"/>
      <family val="2"/>
      <charset val="238"/>
    </font>
    <font>
      <sz val="8"/>
      <color indexed="8"/>
      <name val="Arial CE"/>
      <family val="2"/>
      <charset val="238"/>
    </font>
    <font>
      <sz val="10"/>
      <color indexed="8"/>
      <name val="Arial CE"/>
      <charset val="238"/>
    </font>
    <font>
      <sz val="11"/>
      <name val="Calibri"/>
      <family val="2"/>
      <charset val="238"/>
    </font>
    <font>
      <b/>
      <i/>
      <sz val="8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0"/>
      <name val="Arial"/>
      <family val="2"/>
    </font>
    <font>
      <b/>
      <sz val="11"/>
      <color theme="1"/>
      <name val="Arial"/>
      <family val="2"/>
    </font>
    <font>
      <b/>
      <sz val="9"/>
      <color theme="1"/>
      <name val="Arial CE"/>
      <charset val="238"/>
    </font>
    <font>
      <b/>
      <sz val="10"/>
      <color rgb="FFFF0000"/>
      <name val="Arial"/>
      <family val="2"/>
    </font>
  </fonts>
  <fills count="14">
    <fill>
      <patternFill patternType="none"/>
    </fill>
    <fill>
      <patternFill patternType="gray125"/>
    </fill>
    <fill>
      <patternFill patternType="gray125">
        <fgColor indexed="22"/>
        <bgColor indexed="22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000"/>
        <bgColor indexed="64"/>
      </patternFill>
    </fill>
  </fills>
  <borders count="5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52">
    <xf numFmtId="0" fontId="0" fillId="0" borderId="0" xfId="0"/>
    <xf numFmtId="0" fontId="8" fillId="0" borderId="1" xfId="0" applyFont="1" applyBorder="1" applyAlignment="1">
      <alignment vertical="center" wrapText="1"/>
    </xf>
    <xf numFmtId="0" fontId="9" fillId="0" borderId="9" xfId="0" applyFont="1" applyFill="1" applyBorder="1" applyAlignment="1">
      <alignment horizontal="center" vertical="center"/>
    </xf>
    <xf numFmtId="3" fontId="5" fillId="0" borderId="7" xfId="0" applyNumberFormat="1" applyFont="1" applyFill="1" applyBorder="1" applyAlignment="1">
      <alignment horizontal="left"/>
    </xf>
    <xf numFmtId="3" fontId="10" fillId="3" borderId="11" xfId="0" applyNumberFormat="1" applyFont="1" applyFill="1" applyBorder="1" applyAlignment="1">
      <alignment horizontal="right" vertical="center" wrapText="1"/>
    </xf>
    <xf numFmtId="0" fontId="3" fillId="0" borderId="6" xfId="0" applyFont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9" fillId="3" borderId="4" xfId="0" applyFont="1" applyFill="1" applyBorder="1"/>
    <xf numFmtId="0" fontId="0" fillId="3" borderId="5" xfId="0" applyFill="1" applyBorder="1"/>
    <xf numFmtId="0" fontId="0" fillId="0" borderId="16" xfId="0" applyBorder="1"/>
    <xf numFmtId="0" fontId="0" fillId="0" borderId="0" xfId="0" applyBorder="1"/>
    <xf numFmtId="0" fontId="11" fillId="0" borderId="20" xfId="0" applyFont="1" applyFill="1" applyBorder="1" applyAlignment="1">
      <alignment horizontal="center" vertical="center" wrapText="1"/>
    </xf>
    <xf numFmtId="0" fontId="12" fillId="0" borderId="28" xfId="0" applyFont="1" applyBorder="1" applyAlignment="1">
      <alignment horizontal="left"/>
    </xf>
    <xf numFmtId="0" fontId="22" fillId="0" borderId="7" xfId="0" applyFont="1" applyFill="1" applyBorder="1" applyAlignment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4" fillId="6" borderId="12" xfId="0" applyFont="1" applyFill="1" applyBorder="1" applyAlignment="1">
      <alignment horizontal="left" vertical="center" wrapText="1"/>
    </xf>
    <xf numFmtId="0" fontId="4" fillId="6" borderId="13" xfId="0" applyFont="1" applyFill="1" applyBorder="1" applyAlignment="1">
      <alignment horizontal="left" vertical="center" wrapText="1"/>
    </xf>
    <xf numFmtId="3" fontId="4" fillId="6" borderId="13" xfId="0" applyNumberFormat="1" applyFont="1" applyFill="1" applyBorder="1" applyAlignment="1">
      <alignment horizontal="right" vertical="center" wrapText="1"/>
    </xf>
    <xf numFmtId="0" fontId="27" fillId="0" borderId="6" xfId="0" applyFont="1" applyBorder="1"/>
    <xf numFmtId="0" fontId="27" fillId="0" borderId="7" xfId="0" applyFont="1" applyBorder="1"/>
    <xf numFmtId="0" fontId="20" fillId="0" borderId="16" xfId="0" applyFont="1" applyFill="1" applyBorder="1" applyAlignment="1">
      <alignment vertical="center"/>
    </xf>
    <xf numFmtId="4" fontId="0" fillId="0" borderId="0" xfId="0" applyNumberFormat="1"/>
    <xf numFmtId="0" fontId="14" fillId="6" borderId="3" xfId="0" applyFont="1" applyFill="1" applyBorder="1" applyAlignment="1">
      <alignment horizontal="left" vertical="center" wrapText="1"/>
    </xf>
    <xf numFmtId="0" fontId="21" fillId="6" borderId="1" xfId="0" applyFont="1" applyFill="1" applyBorder="1" applyAlignment="1">
      <alignment horizontal="left" vertical="center" wrapText="1"/>
    </xf>
    <xf numFmtId="3" fontId="14" fillId="6" borderId="1" xfId="0" applyNumberFormat="1" applyFont="1" applyFill="1" applyBorder="1" applyAlignment="1">
      <alignment horizontal="right" vertical="center" wrapText="1"/>
    </xf>
    <xf numFmtId="0" fontId="9" fillId="0" borderId="16" xfId="0" applyFont="1" applyFill="1" applyBorder="1" applyAlignment="1">
      <alignment horizontal="center" vertical="center"/>
    </xf>
    <xf numFmtId="43" fontId="0" fillId="0" borderId="0" xfId="0" applyNumberFormat="1"/>
    <xf numFmtId="3" fontId="5" fillId="0" borderId="7" xfId="0" applyNumberFormat="1" applyFont="1" applyFill="1" applyBorder="1" applyAlignment="1">
      <alignment horizontal="left" wrapText="1"/>
    </xf>
    <xf numFmtId="0" fontId="9" fillId="0" borderId="16" xfId="0" applyFont="1" applyFill="1" applyBorder="1" applyAlignment="1">
      <alignment horizontal="right" vertical="center"/>
    </xf>
    <xf numFmtId="0" fontId="20" fillId="0" borderId="16" xfId="0" applyFont="1" applyFill="1" applyBorder="1" applyAlignment="1">
      <alignment horizontal="right" vertical="center"/>
    </xf>
    <xf numFmtId="0" fontId="0" fillId="0" borderId="9" xfId="0" applyBorder="1"/>
    <xf numFmtId="3" fontId="5" fillId="0" borderId="7" xfId="0" applyNumberFormat="1" applyFont="1" applyFill="1" applyBorder="1" applyAlignment="1">
      <alignment horizontal="left" vertical="center"/>
    </xf>
    <xf numFmtId="3" fontId="5" fillId="0" borderId="7" xfId="0" applyNumberFormat="1" applyFont="1" applyFill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30" fillId="0" borderId="0" xfId="0" applyFont="1"/>
    <xf numFmtId="3" fontId="31" fillId="11" borderId="10" xfId="0" applyNumberFormat="1" applyFont="1" applyFill="1" applyBorder="1" applyAlignment="1">
      <alignment horizontal="right" vertical="center" wrapText="1"/>
    </xf>
    <xf numFmtId="0" fontId="32" fillId="0" borderId="3" xfId="0" applyFont="1" applyFill="1" applyBorder="1" applyAlignment="1">
      <alignment vertical="center"/>
    </xf>
    <xf numFmtId="0" fontId="33" fillId="0" borderId="1" xfId="0" applyFont="1" applyBorder="1" applyAlignment="1">
      <alignment vertical="center"/>
    </xf>
    <xf numFmtId="0" fontId="34" fillId="0" borderId="3" xfId="0" applyFont="1" applyFill="1" applyBorder="1" applyAlignment="1">
      <alignment vertical="center"/>
    </xf>
    <xf numFmtId="0" fontId="34" fillId="0" borderId="31" xfId="0" applyFont="1" applyFill="1" applyBorder="1" applyAlignment="1">
      <alignment vertical="center"/>
    </xf>
    <xf numFmtId="0" fontId="0" fillId="0" borderId="22" xfId="0" applyBorder="1" applyAlignment="1">
      <alignment vertical="center"/>
    </xf>
    <xf numFmtId="0" fontId="1" fillId="0" borderId="21" xfId="0" applyFont="1" applyFill="1" applyBorder="1" applyAlignment="1">
      <alignment horizontal="left" vertical="center" wrapText="1"/>
    </xf>
    <xf numFmtId="0" fontId="1" fillId="0" borderId="16" xfId="0" applyFont="1" applyFill="1" applyBorder="1" applyAlignment="1">
      <alignment horizontal="left" vertical="center" wrapText="1"/>
    </xf>
    <xf numFmtId="3" fontId="31" fillId="0" borderId="16" xfId="0" applyNumberFormat="1" applyFont="1" applyFill="1" applyBorder="1" applyAlignment="1">
      <alignment horizontal="right" vertical="center" wrapText="1"/>
    </xf>
    <xf numFmtId="0" fontId="34" fillId="0" borderId="22" xfId="0" applyFont="1" applyFill="1" applyBorder="1" applyAlignment="1">
      <alignment vertical="center"/>
    </xf>
    <xf numFmtId="3" fontId="30" fillId="0" borderId="0" xfId="0" applyNumberFormat="1" applyFont="1"/>
    <xf numFmtId="0" fontId="4" fillId="0" borderId="2" xfId="0" applyFont="1" applyFill="1" applyBorder="1" applyAlignment="1">
      <alignment vertical="center"/>
    </xf>
    <xf numFmtId="0" fontId="27" fillId="0" borderId="0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/>
    <xf numFmtId="0" fontId="0" fillId="0" borderId="0" xfId="0" applyBorder="1" applyAlignment="1"/>
    <xf numFmtId="164" fontId="5" fillId="0" borderId="7" xfId="0" applyNumberFormat="1" applyFont="1" applyFill="1" applyBorder="1" applyAlignment="1">
      <alignment horizontal="right"/>
    </xf>
    <xf numFmtId="165" fontId="5" fillId="0" borderId="7" xfId="0" applyNumberFormat="1" applyFont="1" applyFill="1" applyBorder="1" applyAlignment="1">
      <alignment horizontal="right"/>
    </xf>
    <xf numFmtId="165" fontId="4" fillId="3" borderId="14" xfId="0" applyNumberFormat="1" applyFont="1" applyFill="1" applyBorder="1" applyAlignment="1">
      <alignment horizontal="right" vertical="center" wrapText="1"/>
    </xf>
    <xf numFmtId="165" fontId="9" fillId="0" borderId="16" xfId="0" applyNumberFormat="1" applyFont="1" applyFill="1" applyBorder="1" applyAlignment="1">
      <alignment horizontal="right" vertical="center"/>
    </xf>
    <xf numFmtId="165" fontId="20" fillId="0" borderId="16" xfId="0" applyNumberFormat="1" applyFont="1" applyFill="1" applyBorder="1" applyAlignment="1">
      <alignment horizontal="right" vertical="center"/>
    </xf>
    <xf numFmtId="165" fontId="31" fillId="11" borderId="10" xfId="0" applyNumberFormat="1" applyFont="1" applyFill="1" applyBorder="1" applyAlignment="1">
      <alignment horizontal="right" vertical="center" wrapText="1"/>
    </xf>
    <xf numFmtId="165" fontId="0" fillId="0" borderId="0" xfId="0" applyNumberFormat="1"/>
    <xf numFmtId="165" fontId="0" fillId="0" borderId="0" xfId="0" applyNumberFormat="1" applyBorder="1" applyAlignment="1"/>
    <xf numFmtId="165" fontId="1" fillId="4" borderId="10" xfId="0" applyNumberFormat="1" applyFont="1" applyFill="1" applyBorder="1" applyAlignment="1">
      <alignment horizontal="right" vertical="center" wrapText="1"/>
    </xf>
    <xf numFmtId="0" fontId="8" fillId="0" borderId="32" xfId="0" applyFont="1" applyBorder="1" applyAlignment="1">
      <alignment vertical="center" wrapText="1"/>
    </xf>
    <xf numFmtId="0" fontId="0" fillId="0" borderId="32" xfId="0" applyBorder="1" applyAlignment="1">
      <alignment vertical="center"/>
    </xf>
    <xf numFmtId="0" fontId="9" fillId="0" borderId="8" xfId="0" applyFont="1" applyFill="1" applyBorder="1" applyAlignment="1">
      <alignment horizontal="left" vertical="center"/>
    </xf>
    <xf numFmtId="0" fontId="20" fillId="0" borderId="33" xfId="0" applyFont="1" applyFill="1" applyBorder="1" applyAlignment="1">
      <alignment vertical="center"/>
    </xf>
    <xf numFmtId="3" fontId="5" fillId="0" borderId="6" xfId="0" applyNumberFormat="1" applyFont="1" applyFill="1" applyBorder="1" applyAlignment="1">
      <alignment horizontal="left"/>
    </xf>
    <xf numFmtId="165" fontId="5" fillId="0" borderId="34" xfId="0" applyNumberFormat="1" applyFont="1" applyFill="1" applyBorder="1" applyAlignment="1">
      <alignment horizontal="right"/>
    </xf>
    <xf numFmtId="165" fontId="4" fillId="3" borderId="35" xfId="0" applyNumberFormat="1" applyFont="1" applyFill="1" applyBorder="1" applyAlignment="1">
      <alignment horizontal="right" vertical="center" wrapText="1"/>
    </xf>
    <xf numFmtId="0" fontId="20" fillId="0" borderId="33" xfId="0" applyFont="1" applyFill="1" applyBorder="1" applyAlignment="1">
      <alignment horizontal="right" vertical="center"/>
    </xf>
    <xf numFmtId="165" fontId="20" fillId="0" borderId="33" xfId="0" applyNumberFormat="1" applyFont="1" applyFill="1" applyBorder="1" applyAlignment="1">
      <alignment horizontal="right" vertical="center"/>
    </xf>
    <xf numFmtId="165" fontId="31" fillId="11" borderId="36" xfId="0" applyNumberFormat="1" applyFont="1" applyFill="1" applyBorder="1" applyAlignment="1">
      <alignment horizontal="right" vertical="center" wrapText="1"/>
    </xf>
    <xf numFmtId="3" fontId="31" fillId="0" borderId="33" xfId="0" applyNumberFormat="1" applyFont="1" applyFill="1" applyBorder="1" applyAlignment="1">
      <alignment horizontal="right" vertical="center" wrapText="1"/>
    </xf>
    <xf numFmtId="0" fontId="0" fillId="0" borderId="37" xfId="0" applyBorder="1" applyAlignment="1">
      <alignment vertical="center"/>
    </xf>
    <xf numFmtId="3" fontId="5" fillId="0" borderId="6" xfId="0" applyNumberFormat="1" applyFont="1" applyFill="1" applyBorder="1" applyAlignment="1">
      <alignment horizontal="left" vertical="center"/>
    </xf>
    <xf numFmtId="3" fontId="4" fillId="6" borderId="39" xfId="0" applyNumberFormat="1" applyFont="1" applyFill="1" applyBorder="1" applyAlignment="1">
      <alignment horizontal="right" vertical="center" wrapText="1"/>
    </xf>
    <xf numFmtId="0" fontId="27" fillId="0" borderId="34" xfId="0" applyFont="1" applyBorder="1"/>
    <xf numFmtId="0" fontId="34" fillId="0" borderId="37" xfId="0" applyFont="1" applyFill="1" applyBorder="1" applyAlignment="1">
      <alignment vertical="center"/>
    </xf>
    <xf numFmtId="0" fontId="27" fillId="0" borderId="38" xfId="0" applyFont="1" applyBorder="1" applyAlignment="1">
      <alignment vertical="center"/>
    </xf>
    <xf numFmtId="3" fontId="10" fillId="3" borderId="14" xfId="0" applyNumberFormat="1" applyFont="1" applyFill="1" applyBorder="1" applyAlignment="1">
      <alignment horizontal="right" vertical="center" wrapText="1"/>
    </xf>
    <xf numFmtId="0" fontId="9" fillId="0" borderId="9" xfId="0" applyFont="1" applyFill="1" applyBorder="1" applyAlignment="1">
      <alignment horizontal="right" vertical="center"/>
    </xf>
    <xf numFmtId="165" fontId="20" fillId="0" borderId="9" xfId="0" applyNumberFormat="1" applyFont="1" applyFill="1" applyBorder="1" applyAlignment="1">
      <alignment horizontal="right" vertical="center"/>
    </xf>
    <xf numFmtId="165" fontId="20" fillId="0" borderId="41" xfId="0" applyNumberFormat="1" applyFont="1" applyFill="1" applyBorder="1" applyAlignment="1">
      <alignment horizontal="right" vertical="center"/>
    </xf>
    <xf numFmtId="165" fontId="0" fillId="0" borderId="38" xfId="0" applyNumberFormat="1" applyBorder="1" applyAlignment="1"/>
    <xf numFmtId="165" fontId="1" fillId="4" borderId="36" xfId="0" applyNumberFormat="1" applyFont="1" applyFill="1" applyBorder="1" applyAlignment="1">
      <alignment horizontal="right" vertical="center" wrapText="1"/>
    </xf>
    <xf numFmtId="165" fontId="4" fillId="5" borderId="14" xfId="0" applyNumberFormat="1" applyFont="1" applyFill="1" applyBorder="1" applyAlignment="1">
      <alignment horizontal="right" vertical="center" wrapText="1"/>
    </xf>
    <xf numFmtId="165" fontId="4" fillId="5" borderId="35" xfId="0" applyNumberFormat="1" applyFont="1" applyFill="1" applyBorder="1" applyAlignment="1">
      <alignment horizontal="right" vertical="center" wrapText="1"/>
    </xf>
    <xf numFmtId="165" fontId="4" fillId="12" borderId="15" xfId="0" applyNumberFormat="1" applyFont="1" applyFill="1" applyBorder="1" applyAlignment="1">
      <alignment horizontal="right" vertical="center" wrapText="1"/>
    </xf>
    <xf numFmtId="165" fontId="4" fillId="12" borderId="40" xfId="0" applyNumberFormat="1" applyFont="1" applyFill="1" applyBorder="1" applyAlignment="1">
      <alignment horizontal="right" vertical="center" wrapText="1"/>
    </xf>
    <xf numFmtId="165" fontId="27" fillId="0" borderId="0" xfId="0" applyNumberFormat="1" applyFont="1" applyBorder="1" applyAlignment="1">
      <alignment vertical="center"/>
    </xf>
    <xf numFmtId="165" fontId="27" fillId="0" borderId="38" xfId="0" applyNumberFormat="1" applyFont="1" applyBorder="1" applyAlignment="1">
      <alignment vertical="center"/>
    </xf>
    <xf numFmtId="165" fontId="5" fillId="0" borderId="7" xfId="0" applyNumberFormat="1" applyFont="1" applyFill="1" applyBorder="1" applyAlignment="1">
      <alignment horizontal="left" vertical="center" wrapText="1"/>
    </xf>
    <xf numFmtId="165" fontId="5" fillId="0" borderId="7" xfId="0" applyNumberFormat="1" applyFont="1" applyFill="1" applyBorder="1" applyAlignment="1">
      <alignment horizontal="right" vertical="center" wrapText="1"/>
    </xf>
    <xf numFmtId="165" fontId="1" fillId="13" borderId="10" xfId="0" applyNumberFormat="1" applyFont="1" applyFill="1" applyBorder="1" applyAlignment="1">
      <alignment horizontal="right" vertical="center" wrapText="1"/>
    </xf>
    <xf numFmtId="165" fontId="1" fillId="13" borderId="36" xfId="0" applyNumberFormat="1" applyFont="1" applyFill="1" applyBorder="1" applyAlignment="1">
      <alignment horizontal="right" vertical="center" wrapText="1"/>
    </xf>
    <xf numFmtId="3" fontId="5" fillId="0" borderId="34" xfId="0" applyNumberFormat="1" applyFont="1" applyFill="1" applyBorder="1" applyAlignment="1">
      <alignment horizontal="right"/>
    </xf>
    <xf numFmtId="3" fontId="4" fillId="3" borderId="35" xfId="0" applyNumberFormat="1" applyFont="1" applyFill="1" applyBorder="1" applyAlignment="1">
      <alignment horizontal="right" vertical="center" wrapText="1"/>
    </xf>
    <xf numFmtId="165" fontId="10" fillId="5" borderId="14" xfId="0" applyNumberFormat="1" applyFont="1" applyFill="1" applyBorder="1" applyAlignment="1">
      <alignment horizontal="right" vertical="center" wrapText="1"/>
    </xf>
    <xf numFmtId="165" fontId="10" fillId="5" borderId="15" xfId="0" applyNumberFormat="1" applyFont="1" applyFill="1" applyBorder="1" applyAlignment="1">
      <alignment horizontal="right" vertical="center" wrapText="1"/>
    </xf>
    <xf numFmtId="165" fontId="10" fillId="7" borderId="10" xfId="0" applyNumberFormat="1" applyFont="1" applyFill="1" applyBorder="1" applyAlignment="1">
      <alignment horizontal="right" vertical="center" wrapText="1"/>
    </xf>
    <xf numFmtId="165" fontId="25" fillId="0" borderId="7" xfId="0" applyNumberFormat="1" applyFont="1" applyFill="1" applyBorder="1"/>
    <xf numFmtId="0" fontId="0" fillId="0" borderId="1" xfId="0" applyBorder="1" applyAlignment="1">
      <alignment vertical="center"/>
    </xf>
    <xf numFmtId="0" fontId="19" fillId="3" borderId="4" xfId="0" applyFont="1" applyFill="1" applyBorder="1" applyAlignment="1">
      <alignment horizontal="center"/>
    </xf>
    <xf numFmtId="165" fontId="4" fillId="8" borderId="17" xfId="0" applyNumberFormat="1" applyFont="1" applyFill="1" applyBorder="1" applyAlignment="1">
      <alignment horizontal="right" vertical="center" wrapText="1"/>
    </xf>
    <xf numFmtId="165" fontId="4" fillId="9" borderId="18" xfId="0" applyNumberFormat="1" applyFont="1" applyFill="1" applyBorder="1" applyAlignment="1">
      <alignment horizontal="right" vertical="center" wrapText="1"/>
    </xf>
    <xf numFmtId="0" fontId="3" fillId="2" borderId="4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13" fillId="2" borderId="42" xfId="0" applyFont="1" applyFill="1" applyBorder="1" applyAlignment="1">
      <alignment horizontal="center" vertical="center" wrapText="1"/>
    </xf>
    <xf numFmtId="165" fontId="10" fillId="5" borderId="35" xfId="0" applyNumberFormat="1" applyFont="1" applyFill="1" applyBorder="1" applyAlignment="1">
      <alignment horizontal="right" vertical="center" wrapText="1"/>
    </xf>
    <xf numFmtId="165" fontId="10" fillId="5" borderId="40" xfId="0" applyNumberFormat="1" applyFont="1" applyFill="1" applyBorder="1" applyAlignment="1">
      <alignment horizontal="right" vertical="center" wrapText="1"/>
    </xf>
    <xf numFmtId="165" fontId="10" fillId="7" borderId="36" xfId="0" applyNumberFormat="1" applyFont="1" applyFill="1" applyBorder="1" applyAlignment="1">
      <alignment horizontal="right" vertical="center" wrapText="1"/>
    </xf>
    <xf numFmtId="3" fontId="14" fillId="6" borderId="32" xfId="0" applyNumberFormat="1" applyFont="1" applyFill="1" applyBorder="1" applyAlignment="1">
      <alignment horizontal="right" vertical="center" wrapText="1"/>
    </xf>
    <xf numFmtId="165" fontId="25" fillId="0" borderId="34" xfId="0" applyNumberFormat="1" applyFont="1" applyFill="1" applyBorder="1"/>
    <xf numFmtId="0" fontId="19" fillId="3" borderId="45" xfId="0" applyFont="1" applyFill="1" applyBorder="1" applyAlignment="1">
      <alignment horizontal="center"/>
    </xf>
    <xf numFmtId="165" fontId="4" fillId="8" borderId="36" xfId="0" applyNumberFormat="1" applyFont="1" applyFill="1" applyBorder="1" applyAlignment="1">
      <alignment horizontal="right" vertical="center" wrapText="1"/>
    </xf>
    <xf numFmtId="165" fontId="9" fillId="0" borderId="9" xfId="0" applyNumberFormat="1" applyFont="1" applyFill="1" applyBorder="1" applyAlignment="1">
      <alignment horizontal="right" vertical="center"/>
    </xf>
    <xf numFmtId="164" fontId="5" fillId="0" borderId="9" xfId="0" applyNumberFormat="1" applyFont="1" applyFill="1" applyBorder="1" applyAlignment="1">
      <alignment horizontal="right"/>
    </xf>
    <xf numFmtId="0" fontId="20" fillId="0" borderId="9" xfId="0" applyFont="1" applyFill="1" applyBorder="1" applyAlignment="1">
      <alignment horizontal="right" vertical="center"/>
    </xf>
    <xf numFmtId="0" fontId="20" fillId="0" borderId="41" xfId="0" applyFont="1" applyFill="1" applyBorder="1" applyAlignment="1">
      <alignment horizontal="right" vertical="center"/>
    </xf>
    <xf numFmtId="0" fontId="9" fillId="0" borderId="8" xfId="0" applyFont="1" applyFill="1" applyBorder="1" applyAlignment="1">
      <alignment vertical="center" wrapText="1"/>
    </xf>
    <xf numFmtId="0" fontId="9" fillId="0" borderId="9" xfId="0" applyFont="1" applyFill="1" applyBorder="1" applyAlignment="1">
      <alignment horizontal="right" vertical="center" wrapText="1"/>
    </xf>
    <xf numFmtId="165" fontId="9" fillId="0" borderId="9" xfId="0" applyNumberFormat="1" applyFont="1" applyFill="1" applyBorder="1" applyAlignment="1">
      <alignment horizontal="right" vertical="center" wrapText="1"/>
    </xf>
    <xf numFmtId="165" fontId="9" fillId="0" borderId="41" xfId="0" applyNumberFormat="1" applyFont="1" applyFill="1" applyBorder="1" applyAlignment="1">
      <alignment horizontal="right" vertical="center" wrapText="1"/>
    </xf>
    <xf numFmtId="0" fontId="9" fillId="0" borderId="23" xfId="0" applyFont="1" applyFill="1" applyBorder="1" applyAlignment="1">
      <alignment horizontal="left" vertical="center"/>
    </xf>
    <xf numFmtId="0" fontId="0" fillId="0" borderId="24" xfId="0" applyBorder="1"/>
    <xf numFmtId="0" fontId="9" fillId="0" borderId="24" xfId="0" applyFont="1" applyFill="1" applyBorder="1" applyAlignment="1">
      <alignment horizontal="right" vertical="center"/>
    </xf>
    <xf numFmtId="0" fontId="20" fillId="0" borderId="24" xfId="0" applyFont="1" applyFill="1" applyBorder="1" applyAlignment="1">
      <alignment horizontal="right" vertical="center"/>
    </xf>
    <xf numFmtId="0" fontId="20" fillId="0" borderId="44" xfId="0" applyFont="1" applyFill="1" applyBorder="1" applyAlignment="1">
      <alignment horizontal="right" vertical="center"/>
    </xf>
    <xf numFmtId="165" fontId="5" fillId="0" borderId="49" xfId="0" applyNumberFormat="1" applyFont="1" applyFill="1" applyBorder="1" applyAlignment="1">
      <alignment horizontal="right"/>
    </xf>
    <xf numFmtId="0" fontId="13" fillId="0" borderId="50" xfId="0" applyFont="1" applyFill="1" applyBorder="1" applyAlignment="1">
      <alignment vertical="center"/>
    </xf>
    <xf numFmtId="0" fontId="13" fillId="0" borderId="51" xfId="0" applyFont="1" applyFill="1" applyBorder="1" applyAlignment="1">
      <alignment vertical="center"/>
    </xf>
    <xf numFmtId="165" fontId="5" fillId="0" borderId="52" xfId="0" applyNumberFormat="1" applyFont="1" applyFill="1" applyBorder="1" applyAlignment="1">
      <alignment horizontal="right"/>
    </xf>
    <xf numFmtId="165" fontId="5" fillId="0" borderId="53" xfId="0" applyNumberFormat="1" applyFont="1" applyFill="1" applyBorder="1" applyAlignment="1">
      <alignment horizontal="right"/>
    </xf>
    <xf numFmtId="165" fontId="4" fillId="10" borderId="10" xfId="0" applyNumberFormat="1" applyFont="1" applyFill="1" applyBorder="1" applyAlignment="1">
      <alignment horizontal="right" vertical="center" wrapText="1"/>
    </xf>
    <xf numFmtId="165" fontId="4" fillId="3" borderId="47" xfId="0" applyNumberFormat="1" applyFont="1" applyFill="1" applyBorder="1" applyAlignment="1">
      <alignment horizontal="right" vertical="center" wrapText="1"/>
    </xf>
    <xf numFmtId="165" fontId="4" fillId="3" borderId="5" xfId="0" applyNumberFormat="1" applyFont="1" applyFill="1" applyBorder="1" applyAlignment="1">
      <alignment horizontal="right" vertical="center" wrapText="1"/>
    </xf>
    <xf numFmtId="0" fontId="10" fillId="0" borderId="25" xfId="0" applyFont="1" applyFill="1" applyBorder="1" applyAlignment="1">
      <alignment horizontal="left" vertical="center" wrapText="1"/>
    </xf>
    <xf numFmtId="0" fontId="10" fillId="0" borderId="27" xfId="0" applyFont="1" applyFill="1" applyBorder="1" applyAlignment="1">
      <alignment horizontal="left" vertical="center" wrapText="1"/>
    </xf>
    <xf numFmtId="0" fontId="20" fillId="3" borderId="21" xfId="0" applyFont="1" applyFill="1" applyBorder="1" applyAlignment="1">
      <alignment vertical="center"/>
    </xf>
    <xf numFmtId="0" fontId="0" fillId="0" borderId="16" xfId="0" applyBorder="1" applyAlignment="1">
      <alignment vertical="center"/>
    </xf>
    <xf numFmtId="0" fontId="4" fillId="10" borderId="3" xfId="0" applyFont="1" applyFill="1" applyBorder="1" applyAlignment="1">
      <alignment vertical="center"/>
    </xf>
    <xf numFmtId="0" fontId="4" fillId="10" borderId="1" xfId="0" applyFont="1" applyFill="1" applyBorder="1" applyAlignment="1">
      <alignment vertical="center"/>
    </xf>
    <xf numFmtId="0" fontId="20" fillId="3" borderId="8" xfId="0" applyFont="1" applyFill="1" applyBorder="1" applyAlignment="1">
      <alignment vertical="center"/>
    </xf>
    <xf numFmtId="0" fontId="0" fillId="0" borderId="9" xfId="0" applyBorder="1" applyAlignment="1">
      <alignment vertical="center"/>
    </xf>
    <xf numFmtId="0" fontId="15" fillId="0" borderId="3" xfId="0" applyFont="1" applyBorder="1" applyAlignment="1">
      <alignment vertical="center" wrapText="1"/>
    </xf>
    <xf numFmtId="0" fontId="18" fillId="0" borderId="1" xfId="0" applyFont="1" applyBorder="1" applyAlignment="1">
      <alignment wrapText="1"/>
    </xf>
    <xf numFmtId="0" fontId="0" fillId="0" borderId="1" xfId="0" applyBorder="1" applyAlignment="1"/>
    <xf numFmtId="0" fontId="0" fillId="0" borderId="32" xfId="0" applyBorder="1" applyAlignment="1"/>
    <xf numFmtId="0" fontId="13" fillId="0" borderId="25" xfId="0" applyFont="1" applyFill="1" applyBorder="1" applyAlignment="1">
      <alignment vertical="center"/>
    </xf>
    <xf numFmtId="0" fontId="0" fillId="0" borderId="27" xfId="0" applyBorder="1" applyAlignment="1">
      <alignment vertical="center"/>
    </xf>
    <xf numFmtId="0" fontId="9" fillId="0" borderId="6" xfId="0" applyFont="1" applyFill="1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7" xfId="0" applyBorder="1" applyAlignment="1">
      <alignment vertical="center"/>
    </xf>
    <xf numFmtId="0" fontId="0" fillId="0" borderId="34" xfId="0" applyBorder="1" applyAlignment="1">
      <alignment vertical="center"/>
    </xf>
    <xf numFmtId="0" fontId="20" fillId="8" borderId="3" xfId="0" applyFont="1" applyFill="1" applyBorder="1" applyAlignment="1">
      <alignment vertical="center"/>
    </xf>
    <xf numFmtId="0" fontId="0" fillId="0" borderId="1" xfId="0" applyBorder="1" applyAlignment="1">
      <alignment vertical="center"/>
    </xf>
    <xf numFmtId="0" fontId="16" fillId="9" borderId="19" xfId="0" applyFont="1" applyFill="1" applyBorder="1" applyAlignment="1">
      <alignment vertical="center"/>
    </xf>
    <xf numFmtId="0" fontId="4" fillId="9" borderId="28" xfId="0" applyFont="1" applyFill="1" applyBorder="1" applyAlignment="1">
      <alignment vertical="center"/>
    </xf>
    <xf numFmtId="0" fontId="15" fillId="0" borderId="8" xfId="0" applyFont="1" applyFill="1" applyBorder="1" applyAlignment="1">
      <alignment horizontal="left" vertical="center" wrapText="1"/>
    </xf>
    <xf numFmtId="0" fontId="0" fillId="0" borderId="9" xfId="0" applyBorder="1" applyAlignment="1"/>
    <xf numFmtId="0" fontId="0" fillId="0" borderId="41" xfId="0" applyBorder="1" applyAlignment="1"/>
    <xf numFmtId="0" fontId="9" fillId="0" borderId="25" xfId="0" applyFont="1" applyFill="1" applyBorder="1" applyAlignment="1">
      <alignment horizontal="left" vertical="center" wrapText="1"/>
    </xf>
    <xf numFmtId="0" fontId="0" fillId="0" borderId="26" xfId="0" applyBorder="1" applyAlignment="1"/>
    <xf numFmtId="0" fontId="0" fillId="0" borderId="43" xfId="0" applyBorder="1" applyAlignment="1"/>
    <xf numFmtId="0" fontId="10" fillId="7" borderId="3" xfId="0" applyFont="1" applyFill="1" applyBorder="1" applyAlignment="1">
      <alignment vertical="center" wrapText="1"/>
    </xf>
    <xf numFmtId="0" fontId="0" fillId="7" borderId="1" xfId="0" applyFill="1" applyBorder="1" applyAlignment="1">
      <alignment vertical="center" wrapText="1"/>
    </xf>
    <xf numFmtId="0" fontId="13" fillId="0" borderId="27" xfId="0" applyFont="1" applyFill="1" applyBorder="1" applyAlignment="1">
      <alignment vertical="center"/>
    </xf>
    <xf numFmtId="0" fontId="13" fillId="0" borderId="12" xfId="0" applyFont="1" applyFill="1" applyBorder="1" applyAlignment="1">
      <alignment vertical="center"/>
    </xf>
    <xf numFmtId="0" fontId="13" fillId="0" borderId="13" xfId="0" applyFont="1" applyFill="1" applyBorder="1" applyAlignment="1">
      <alignment vertical="center"/>
    </xf>
    <xf numFmtId="0" fontId="13" fillId="0" borderId="6" xfId="0" applyFont="1" applyFill="1" applyBorder="1" applyAlignment="1">
      <alignment vertical="center"/>
    </xf>
    <xf numFmtId="0" fontId="13" fillId="0" borderId="7" xfId="0" applyFont="1" applyFill="1" applyBorder="1" applyAlignment="1">
      <alignment vertical="center"/>
    </xf>
    <xf numFmtId="0" fontId="17" fillId="0" borderId="3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7" fillId="0" borderId="32" xfId="0" applyFont="1" applyBorder="1" applyAlignment="1">
      <alignment horizontal="center"/>
    </xf>
    <xf numFmtId="0" fontId="23" fillId="0" borderId="25" xfId="0" applyFont="1" applyBorder="1" applyAlignment="1">
      <alignment horizontal="left" vertical="center" wrapText="1"/>
    </xf>
    <xf numFmtId="0" fontId="23" fillId="0" borderId="26" xfId="0" applyFont="1" applyBorder="1" applyAlignment="1">
      <alignment horizontal="left" vertical="center" wrapText="1"/>
    </xf>
    <xf numFmtId="0" fontId="24" fillId="0" borderId="26" xfId="0" applyFont="1" applyBorder="1" applyAlignment="1">
      <alignment vertical="center" wrapText="1"/>
    </xf>
    <xf numFmtId="0" fontId="24" fillId="0" borderId="26" xfId="0" applyFont="1" applyBorder="1" applyAlignment="1"/>
    <xf numFmtId="0" fontId="24" fillId="0" borderId="43" xfId="0" applyFont="1" applyBorder="1" applyAlignment="1"/>
    <xf numFmtId="0" fontId="10" fillId="7" borderId="1" xfId="0" applyFont="1" applyFill="1" applyBorder="1" applyAlignment="1">
      <alignment vertical="center" wrapText="1"/>
    </xf>
    <xf numFmtId="0" fontId="10" fillId="7" borderId="21" xfId="0" applyFont="1" applyFill="1" applyBorder="1" applyAlignment="1">
      <alignment vertical="center" wrapText="1"/>
    </xf>
    <xf numFmtId="0" fontId="21" fillId="7" borderId="16" xfId="0" applyFont="1" applyFill="1" applyBorder="1" applyAlignment="1">
      <alignment vertical="center" wrapText="1"/>
    </xf>
    <xf numFmtId="0" fontId="14" fillId="5" borderId="19" xfId="0" applyFont="1" applyFill="1" applyBorder="1" applyAlignment="1">
      <alignment horizontal="left" vertical="center" wrapText="1"/>
    </xf>
    <xf numFmtId="0" fontId="14" fillId="5" borderId="28" xfId="0" applyFont="1" applyFill="1" applyBorder="1" applyAlignment="1">
      <alignment horizontal="left" vertical="center" wrapText="1"/>
    </xf>
    <xf numFmtId="0" fontId="10" fillId="0" borderId="3" xfId="0" applyFont="1" applyFill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32" xfId="0" applyBorder="1" applyAlignment="1">
      <alignment vertical="center" wrapText="1"/>
    </xf>
    <xf numFmtId="0" fontId="23" fillId="0" borderId="23" xfId="0" applyFont="1" applyBorder="1" applyAlignment="1">
      <alignment horizontal="left" vertical="center" wrapText="1"/>
    </xf>
    <xf numFmtId="0" fontId="23" fillId="0" borderId="24" xfId="0" applyFont="1" applyBorder="1" applyAlignment="1">
      <alignment horizontal="left" vertical="center" wrapText="1"/>
    </xf>
    <xf numFmtId="0" fontId="24" fillId="0" borderId="24" xfId="0" applyFont="1" applyBorder="1" applyAlignment="1">
      <alignment horizontal="left" vertical="center" wrapText="1"/>
    </xf>
    <xf numFmtId="0" fontId="24" fillId="0" borderId="44" xfId="0" applyFont="1" applyBorder="1" applyAlignment="1">
      <alignment horizontal="left" vertical="center" wrapText="1"/>
    </xf>
    <xf numFmtId="0" fontId="10" fillId="0" borderId="21" xfId="0" applyFont="1" applyFill="1" applyBorder="1" applyAlignment="1">
      <alignment vertical="center" wrapText="1"/>
    </xf>
    <xf numFmtId="0" fontId="26" fillId="0" borderId="16" xfId="0" applyFont="1" applyBorder="1" applyAlignment="1">
      <alignment vertical="center" wrapText="1"/>
    </xf>
    <xf numFmtId="0" fontId="26" fillId="0" borderId="33" xfId="0" applyFont="1" applyBorder="1" applyAlignment="1">
      <alignment vertical="center" wrapText="1"/>
    </xf>
    <xf numFmtId="0" fontId="10" fillId="5" borderId="3" xfId="0" applyFont="1" applyFill="1" applyBorder="1" applyAlignment="1">
      <alignment vertical="center" wrapText="1"/>
    </xf>
    <xf numFmtId="0" fontId="21" fillId="5" borderId="1" xfId="0" applyFont="1" applyFill="1" applyBorder="1" applyAlignment="1">
      <alignment vertical="center" wrapText="1"/>
    </xf>
    <xf numFmtId="0" fontId="6" fillId="0" borderId="6" xfId="0" applyFont="1" applyFill="1" applyBorder="1" applyAlignment="1">
      <alignment vertical="center"/>
    </xf>
    <xf numFmtId="0" fontId="29" fillId="0" borderId="7" xfId="0" applyFont="1" applyFill="1" applyBorder="1" applyAlignment="1">
      <alignment vertical="center"/>
    </xf>
    <xf numFmtId="0" fontId="6" fillId="0" borderId="25" xfId="0" applyFont="1" applyFill="1" applyBorder="1" applyAlignment="1">
      <alignment vertical="center" wrapText="1"/>
    </xf>
    <xf numFmtId="0" fontId="6" fillId="0" borderId="27" xfId="0" applyFont="1" applyFill="1" applyBorder="1" applyAlignment="1">
      <alignment vertical="center" wrapText="1"/>
    </xf>
    <xf numFmtId="0" fontId="10" fillId="6" borderId="8" xfId="0" applyFont="1" applyFill="1" applyBorder="1" applyAlignment="1">
      <alignment horizontal="left" vertical="center" wrapText="1"/>
    </xf>
    <xf numFmtId="0" fontId="21" fillId="0" borderId="9" xfId="0" applyFont="1" applyBorder="1" applyAlignment="1">
      <alignment vertical="center" wrapText="1"/>
    </xf>
    <xf numFmtId="0" fontId="21" fillId="0" borderId="41" xfId="0" applyFont="1" applyBorder="1" applyAlignment="1">
      <alignment vertical="center" wrapText="1"/>
    </xf>
    <xf numFmtId="0" fontId="4" fillId="5" borderId="19" xfId="0" applyFont="1" applyFill="1" applyBorder="1" applyAlignment="1">
      <alignment horizontal="left" vertical="center" wrapText="1"/>
    </xf>
    <xf numFmtId="0" fontId="4" fillId="5" borderId="28" xfId="0" applyFont="1" applyFill="1" applyBorder="1" applyAlignment="1">
      <alignment horizontal="left" vertical="center" wrapText="1"/>
    </xf>
    <xf numFmtId="0" fontId="4" fillId="5" borderId="29" xfId="0" applyFont="1" applyFill="1" applyBorder="1" applyAlignment="1">
      <alignment horizontal="left" vertical="center" wrapText="1"/>
    </xf>
    <xf numFmtId="0" fontId="27" fillId="0" borderId="2" xfId="0" applyFont="1" applyBorder="1" applyAlignment="1"/>
    <xf numFmtId="0" fontId="27" fillId="0" borderId="0" xfId="0" applyFont="1" applyBorder="1" applyAlignment="1"/>
    <xf numFmtId="0" fontId="27" fillId="0" borderId="38" xfId="0" applyFont="1" applyBorder="1" applyAlignment="1"/>
    <xf numFmtId="0" fontId="1" fillId="4" borderId="3" xfId="0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horizontal="left" vertical="center" wrapText="1"/>
    </xf>
    <xf numFmtId="0" fontId="29" fillId="5" borderId="19" xfId="0" applyFont="1" applyFill="1" applyBorder="1" applyAlignment="1">
      <alignment horizontal="left" vertical="center"/>
    </xf>
    <xf numFmtId="0" fontId="21" fillId="0" borderId="28" xfId="0" applyFont="1" applyBorder="1" applyAlignment="1">
      <alignment horizontal="left" vertical="center"/>
    </xf>
    <xf numFmtId="0" fontId="27" fillId="0" borderId="21" xfId="0" applyFont="1" applyBorder="1" applyAlignment="1"/>
    <xf numFmtId="0" fontId="27" fillId="0" borderId="16" xfId="0" applyFont="1" applyBorder="1" applyAlignment="1"/>
    <xf numFmtId="0" fontId="27" fillId="0" borderId="33" xfId="0" applyFont="1" applyBorder="1" applyAlignment="1"/>
    <xf numFmtId="0" fontId="4" fillId="0" borderId="2" xfId="0" applyFont="1" applyFill="1" applyBorder="1" applyAlignment="1">
      <alignment vertical="center"/>
    </xf>
    <xf numFmtId="0" fontId="27" fillId="0" borderId="0" xfId="0" applyFont="1" applyBorder="1" applyAlignment="1">
      <alignment vertical="center"/>
    </xf>
    <xf numFmtId="0" fontId="27" fillId="0" borderId="38" xfId="0" applyFont="1" applyBorder="1" applyAlignment="1">
      <alignment vertical="center"/>
    </xf>
    <xf numFmtId="0" fontId="4" fillId="12" borderId="19" xfId="0" applyFont="1" applyFill="1" applyBorder="1" applyAlignment="1">
      <alignment vertical="center" wrapText="1"/>
    </xf>
    <xf numFmtId="0" fontId="4" fillId="12" borderId="28" xfId="0" applyFont="1" applyFill="1" applyBorder="1" applyAlignment="1">
      <alignment vertical="center" wrapText="1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10" fillId="5" borderId="19" xfId="0" applyFont="1" applyFill="1" applyBorder="1" applyAlignment="1">
      <alignment horizontal="left" vertical="center" wrapText="1"/>
    </xf>
    <xf numFmtId="0" fontId="21" fillId="0" borderId="28" xfId="0" applyFont="1" applyBorder="1" applyAlignment="1">
      <alignment horizontal="left" vertical="center" wrapText="1"/>
    </xf>
    <xf numFmtId="0" fontId="0" fillId="0" borderId="16" xfId="0" applyBorder="1" applyAlignment="1">
      <alignment vertical="center" wrapText="1"/>
    </xf>
    <xf numFmtId="0" fontId="0" fillId="0" borderId="33" xfId="0" applyBorder="1" applyAlignment="1">
      <alignment vertical="center" wrapText="1"/>
    </xf>
    <xf numFmtId="0" fontId="1" fillId="13" borderId="3" xfId="0" applyFont="1" applyFill="1" applyBorder="1" applyAlignment="1">
      <alignment horizontal="left" vertical="center" wrapText="1"/>
    </xf>
    <xf numFmtId="0" fontId="1" fillId="13" borderId="1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32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32" xfId="0" applyFont="1" applyFill="1" applyBorder="1" applyAlignment="1">
      <alignment horizontal="center" vertical="center" wrapText="1"/>
    </xf>
    <xf numFmtId="0" fontId="10" fillId="3" borderId="19" xfId="0" applyFont="1" applyFill="1" applyBorder="1" applyAlignment="1">
      <alignment horizontal="left" vertical="center" wrapText="1"/>
    </xf>
    <xf numFmtId="0" fontId="10" fillId="3" borderId="28" xfId="0" applyFont="1" applyFill="1" applyBorder="1" applyAlignment="1">
      <alignment horizontal="left" vertical="center" wrapText="1"/>
    </xf>
    <xf numFmtId="0" fontId="0" fillId="0" borderId="28" xfId="0" applyBorder="1" applyAlignment="1">
      <alignment vertical="center" wrapText="1"/>
    </xf>
    <xf numFmtId="0" fontId="1" fillId="11" borderId="3" xfId="0" applyFont="1" applyFill="1" applyBorder="1" applyAlignment="1">
      <alignment horizontal="left" vertical="center" wrapText="1"/>
    </xf>
    <xf numFmtId="0" fontId="1" fillId="11" borderId="1" xfId="0" applyFont="1" applyFill="1" applyBorder="1" applyAlignment="1">
      <alignment horizontal="left" vertical="center" wrapText="1"/>
    </xf>
    <xf numFmtId="0" fontId="10" fillId="3" borderId="30" xfId="0" applyFont="1" applyFill="1" applyBorder="1" applyAlignment="1">
      <alignment horizontal="left" vertical="center" wrapText="1"/>
    </xf>
    <xf numFmtId="0" fontId="0" fillId="0" borderId="11" xfId="0" applyBorder="1" applyAlignment="1">
      <alignment vertical="center" wrapText="1"/>
    </xf>
    <xf numFmtId="0" fontId="10" fillId="0" borderId="25" xfId="0" applyFont="1" applyFill="1" applyBorder="1" applyAlignment="1">
      <alignment horizontal="left" vertical="center" wrapText="1"/>
    </xf>
    <xf numFmtId="0" fontId="10" fillId="0" borderId="27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38" xfId="0" applyBorder="1" applyAlignment="1">
      <alignment vertical="center" wrapText="1"/>
    </xf>
    <xf numFmtId="0" fontId="10" fillId="3" borderId="20" xfId="0" applyFont="1" applyFill="1" applyBorder="1" applyAlignment="1">
      <alignment horizontal="left" vertical="center" wrapText="1"/>
    </xf>
    <xf numFmtId="0" fontId="0" fillId="0" borderId="14" xfId="0" applyBorder="1" applyAlignment="1">
      <alignment vertical="center" wrapText="1"/>
    </xf>
    <xf numFmtId="165" fontId="4" fillId="9" borderId="35" xfId="0" applyNumberFormat="1" applyFont="1" applyFill="1" applyBorder="1" applyAlignment="1">
      <alignment horizontal="right" vertical="center" wrapText="1"/>
    </xf>
    <xf numFmtId="165" fontId="4" fillId="3" borderId="46" xfId="0" applyNumberFormat="1" applyFont="1" applyFill="1" applyBorder="1" applyAlignment="1">
      <alignment horizontal="right" vertical="center" wrapText="1"/>
    </xf>
    <xf numFmtId="165" fontId="4" fillId="3" borderId="48" xfId="0" applyNumberFormat="1" applyFont="1" applyFill="1" applyBorder="1" applyAlignment="1">
      <alignment horizontal="right" vertical="center" wrapText="1"/>
    </xf>
    <xf numFmtId="165" fontId="4" fillId="10" borderId="36" xfId="0" applyNumberFormat="1" applyFont="1" applyFill="1" applyBorder="1" applyAlignment="1">
      <alignment horizontal="right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54"/>
  <sheetViews>
    <sheetView tabSelected="1" topLeftCell="A115" zoomScaleNormal="100" workbookViewId="0">
      <selection activeCell="G151" sqref="G151"/>
    </sheetView>
  </sheetViews>
  <sheetFormatPr defaultRowHeight="15"/>
  <cols>
    <col min="1" max="1" width="18.5703125" customWidth="1"/>
    <col min="2" max="2" width="37.7109375" customWidth="1"/>
    <col min="3" max="3" width="17.42578125" customWidth="1"/>
    <col min="4" max="4" width="17.7109375" customWidth="1"/>
    <col min="5" max="5" width="18" customWidth="1"/>
    <col min="6" max="6" width="12.140625" customWidth="1"/>
    <col min="7" max="7" width="10.28515625" customWidth="1"/>
    <col min="8" max="8" width="10.42578125" customWidth="1"/>
  </cols>
  <sheetData>
    <row r="1" spans="1:8" ht="26.25" customHeight="1" thickBot="1">
      <c r="A1" s="231" t="s">
        <v>104</v>
      </c>
      <c r="B1" s="232"/>
      <c r="C1" s="232"/>
      <c r="D1" s="232"/>
      <c r="E1" s="233"/>
    </row>
    <row r="2" spans="1:8" ht="45" customHeight="1" thickBot="1">
      <c r="A2" s="104" t="s">
        <v>0</v>
      </c>
      <c r="B2" s="104" t="s">
        <v>105</v>
      </c>
      <c r="C2" s="104" t="s">
        <v>106</v>
      </c>
      <c r="D2" s="105" t="s">
        <v>107</v>
      </c>
      <c r="E2" s="106" t="s">
        <v>108</v>
      </c>
    </row>
    <row r="3" spans="1:8" ht="17.25" customHeight="1" thickBot="1">
      <c r="A3" s="37" t="s">
        <v>1</v>
      </c>
      <c r="B3" s="38"/>
      <c r="C3" s="49"/>
      <c r="D3" s="1"/>
      <c r="E3" s="61"/>
    </row>
    <row r="4" spans="1:8" ht="15.75" customHeight="1" thickBot="1">
      <c r="A4" s="39" t="s">
        <v>67</v>
      </c>
      <c r="B4" s="49"/>
      <c r="C4" s="49"/>
      <c r="D4" s="49"/>
      <c r="E4" s="62"/>
    </row>
    <row r="5" spans="1:8">
      <c r="A5" s="63" t="s">
        <v>3</v>
      </c>
      <c r="B5" s="2"/>
      <c r="C5" s="26"/>
      <c r="D5" s="21"/>
      <c r="E5" s="64"/>
    </row>
    <row r="6" spans="1:8" ht="14.25" customHeight="1">
      <c r="A6" s="65" t="s">
        <v>3</v>
      </c>
      <c r="B6" s="3" t="s">
        <v>4</v>
      </c>
      <c r="C6" s="53">
        <v>24000000</v>
      </c>
      <c r="D6" s="53">
        <v>24000000</v>
      </c>
      <c r="E6" s="66">
        <v>0</v>
      </c>
      <c r="H6" t="s">
        <v>56</v>
      </c>
    </row>
    <row r="7" spans="1:8" ht="14.25" customHeight="1">
      <c r="A7" s="65" t="s">
        <v>3</v>
      </c>
      <c r="B7" s="3" t="s">
        <v>5</v>
      </c>
      <c r="C7" s="53">
        <v>20000000</v>
      </c>
      <c r="D7" s="53">
        <v>13051192</v>
      </c>
      <c r="E7" s="66">
        <v>11621420.859999999</v>
      </c>
    </row>
    <row r="8" spans="1:8" ht="14.25" customHeight="1">
      <c r="A8" s="65" t="s">
        <v>3</v>
      </c>
      <c r="B8" s="3" t="s">
        <v>49</v>
      </c>
      <c r="C8" s="53">
        <v>34000000</v>
      </c>
      <c r="D8" s="53">
        <v>34000000</v>
      </c>
      <c r="E8" s="66">
        <v>28589658.620000001</v>
      </c>
    </row>
    <row r="9" spans="1:8" ht="14.25" customHeight="1">
      <c r="A9" s="65" t="s">
        <v>3</v>
      </c>
      <c r="B9" s="3" t="s">
        <v>50</v>
      </c>
      <c r="C9" s="53">
        <v>9000000</v>
      </c>
      <c r="D9" s="53">
        <v>288040</v>
      </c>
      <c r="E9" s="66">
        <v>6789390.6799999997</v>
      </c>
    </row>
    <row r="10" spans="1:8" ht="13.5" customHeight="1" thickBot="1">
      <c r="A10" s="234" t="s">
        <v>6</v>
      </c>
      <c r="B10" s="235"/>
      <c r="C10" s="54">
        <f>SUM(C6:C9)</f>
        <v>87000000</v>
      </c>
      <c r="D10" s="54">
        <f>SUM(D6:D9)</f>
        <v>71339232</v>
      </c>
      <c r="E10" s="67">
        <f>SUM(E6:E9)</f>
        <v>47000470.160000004</v>
      </c>
    </row>
    <row r="11" spans="1:8">
      <c r="A11" s="63" t="s">
        <v>7</v>
      </c>
      <c r="B11" s="31"/>
      <c r="C11" s="115"/>
      <c r="D11" s="116"/>
      <c r="E11" s="117"/>
    </row>
    <row r="12" spans="1:8">
      <c r="A12" s="65" t="s">
        <v>7</v>
      </c>
      <c r="B12" s="3" t="s">
        <v>2</v>
      </c>
      <c r="C12" s="53">
        <v>8000000</v>
      </c>
      <c r="D12" s="53">
        <v>8000000</v>
      </c>
      <c r="E12" s="66">
        <v>9000000</v>
      </c>
    </row>
    <row r="13" spans="1:8">
      <c r="A13" s="65" t="s">
        <v>7</v>
      </c>
      <c r="B13" s="3" t="s">
        <v>4</v>
      </c>
      <c r="C13" s="53">
        <v>36000000</v>
      </c>
      <c r="D13" s="53">
        <v>36000000</v>
      </c>
      <c r="E13" s="66">
        <v>40122757.5</v>
      </c>
      <c r="H13" t="s">
        <v>57</v>
      </c>
    </row>
    <row r="14" spans="1:8">
      <c r="A14" s="65" t="s">
        <v>7</v>
      </c>
      <c r="B14" s="3" t="s">
        <v>50</v>
      </c>
      <c r="C14" s="53">
        <v>34000000</v>
      </c>
      <c r="D14" s="53">
        <v>30606250</v>
      </c>
      <c r="E14" s="66">
        <v>26849457</v>
      </c>
    </row>
    <row r="15" spans="1:8" ht="14.25" customHeight="1" thickBot="1">
      <c r="A15" s="234" t="s">
        <v>8</v>
      </c>
      <c r="B15" s="235"/>
      <c r="C15" s="54">
        <f>SUM(C12:C14)</f>
        <v>78000000</v>
      </c>
      <c r="D15" s="54">
        <f>SUM(D12:D14)</f>
        <v>74606250</v>
      </c>
      <c r="E15" s="67">
        <f>SUM(E12:E14)</f>
        <v>75972214.5</v>
      </c>
    </row>
    <row r="16" spans="1:8" ht="13.5" customHeight="1">
      <c r="A16" s="63" t="s">
        <v>9</v>
      </c>
      <c r="B16" s="10"/>
      <c r="C16" s="55"/>
      <c r="D16" s="56"/>
      <c r="E16" s="69"/>
    </row>
    <row r="17" spans="1:7">
      <c r="A17" s="65" t="s">
        <v>9</v>
      </c>
      <c r="B17" s="3" t="s">
        <v>4</v>
      </c>
      <c r="C17" s="53">
        <v>46000000</v>
      </c>
      <c r="D17" s="53">
        <v>46000000</v>
      </c>
      <c r="E17" s="66">
        <v>38624873.130000003</v>
      </c>
    </row>
    <row r="18" spans="1:7">
      <c r="A18" s="65" t="s">
        <v>9</v>
      </c>
      <c r="B18" s="3" t="s">
        <v>5</v>
      </c>
      <c r="C18" s="53">
        <v>12000000</v>
      </c>
      <c r="D18" s="53">
        <v>12000000</v>
      </c>
      <c r="E18" s="66">
        <v>12472900</v>
      </c>
    </row>
    <row r="19" spans="1:7">
      <c r="A19" s="65" t="s">
        <v>10</v>
      </c>
      <c r="B19" s="3" t="s">
        <v>2</v>
      </c>
      <c r="C19" s="53">
        <v>31000000</v>
      </c>
      <c r="D19" s="53">
        <v>31000000</v>
      </c>
      <c r="E19" s="66">
        <v>20879050.609999999</v>
      </c>
    </row>
    <row r="20" spans="1:7">
      <c r="A20" s="65" t="s">
        <v>10</v>
      </c>
      <c r="B20" s="3" t="s">
        <v>50</v>
      </c>
      <c r="C20" s="53">
        <v>4000000</v>
      </c>
      <c r="D20" s="53">
        <v>149070</v>
      </c>
      <c r="E20" s="66">
        <v>4936337.5999999996</v>
      </c>
    </row>
    <row r="21" spans="1:7" ht="14.25" customHeight="1" thickBot="1">
      <c r="A21" s="234" t="s">
        <v>11</v>
      </c>
      <c r="B21" s="235"/>
      <c r="C21" s="54">
        <f>SUM(C17:C20)</f>
        <v>93000000</v>
      </c>
      <c r="D21" s="54">
        <f>SUM(D17:D20)</f>
        <v>89149070</v>
      </c>
      <c r="E21" s="67">
        <f>SUM(E17:E20)</f>
        <v>76913161.340000004</v>
      </c>
    </row>
    <row r="22" spans="1:7" ht="12.75" customHeight="1">
      <c r="A22" s="63" t="s">
        <v>12</v>
      </c>
      <c r="B22" s="10"/>
      <c r="C22" s="55"/>
      <c r="D22" s="56"/>
      <c r="E22" s="69"/>
    </row>
    <row r="23" spans="1:7">
      <c r="A23" s="65" t="s">
        <v>12</v>
      </c>
      <c r="B23" s="3" t="s">
        <v>2</v>
      </c>
      <c r="C23" s="53">
        <v>20000000</v>
      </c>
      <c r="D23" s="53">
        <v>13996480</v>
      </c>
      <c r="E23" s="66">
        <v>13132664.16</v>
      </c>
    </row>
    <row r="24" spans="1:7">
      <c r="A24" s="65" t="s">
        <v>12</v>
      </c>
      <c r="B24" s="3" t="s">
        <v>50</v>
      </c>
      <c r="C24" s="53">
        <v>20000000</v>
      </c>
      <c r="D24" s="53">
        <v>20000000</v>
      </c>
      <c r="E24" s="66">
        <v>14501640.859999999</v>
      </c>
    </row>
    <row r="25" spans="1:7">
      <c r="A25" s="65" t="s">
        <v>12</v>
      </c>
      <c r="B25" s="3" t="s">
        <v>5</v>
      </c>
      <c r="C25" s="53">
        <v>17000000</v>
      </c>
      <c r="D25" s="53">
        <v>13019351</v>
      </c>
      <c r="E25" s="66">
        <v>12215372.800000001</v>
      </c>
    </row>
    <row r="26" spans="1:7" ht="13.5" customHeight="1" thickBot="1">
      <c r="A26" s="234" t="s">
        <v>13</v>
      </c>
      <c r="B26" s="235"/>
      <c r="C26" s="54">
        <f>SUM(C23:C25)</f>
        <v>57000000</v>
      </c>
      <c r="D26" s="54">
        <f>SUM(D23:D25)</f>
        <v>47015831</v>
      </c>
      <c r="E26" s="67">
        <f>SUM(E23:E25)</f>
        <v>39849677.82</v>
      </c>
    </row>
    <row r="27" spans="1:7" ht="13.5" customHeight="1">
      <c r="A27" s="63" t="s">
        <v>14</v>
      </c>
      <c r="B27" s="10"/>
      <c r="C27" s="55"/>
      <c r="D27" s="56"/>
      <c r="E27" s="69"/>
    </row>
    <row r="28" spans="1:7">
      <c r="A28" s="65" t="s">
        <v>14</v>
      </c>
      <c r="B28" s="3" t="s">
        <v>2</v>
      </c>
      <c r="C28" s="53">
        <v>23000000</v>
      </c>
      <c r="D28" s="53">
        <v>23000000</v>
      </c>
      <c r="E28" s="66">
        <v>23830725</v>
      </c>
    </row>
    <row r="29" spans="1:7">
      <c r="A29" s="65" t="s">
        <v>14</v>
      </c>
      <c r="B29" s="3" t="s">
        <v>4</v>
      </c>
      <c r="C29" s="53">
        <v>8500000</v>
      </c>
      <c r="D29" s="53">
        <v>8500000</v>
      </c>
      <c r="E29" s="94">
        <v>0</v>
      </c>
    </row>
    <row r="30" spans="1:7" ht="14.25" customHeight="1" thickBot="1">
      <c r="A30" s="234" t="s">
        <v>15</v>
      </c>
      <c r="B30" s="235"/>
      <c r="C30" s="54">
        <f>SUM(C28:C29)</f>
        <v>31500000</v>
      </c>
      <c r="D30" s="54">
        <f>SUM(D28:D29)</f>
        <v>31500000</v>
      </c>
      <c r="E30" s="67">
        <f>SUM(E28:E29)</f>
        <v>23830725</v>
      </c>
    </row>
    <row r="31" spans="1:7" ht="13.5" customHeight="1">
      <c r="A31" s="63" t="s">
        <v>20</v>
      </c>
      <c r="B31" s="31"/>
      <c r="C31" s="114"/>
      <c r="D31" s="80"/>
      <c r="E31" s="81"/>
    </row>
    <row r="32" spans="1:7">
      <c r="A32" s="65" t="s">
        <v>20</v>
      </c>
      <c r="B32" s="3" t="s">
        <v>50</v>
      </c>
      <c r="C32" s="53">
        <v>31300000</v>
      </c>
      <c r="D32" s="53">
        <v>31300000</v>
      </c>
      <c r="E32" s="66">
        <v>12819900</v>
      </c>
      <c r="G32" s="58"/>
    </row>
    <row r="33" spans="1:5" ht="14.25" customHeight="1" thickBot="1">
      <c r="A33" s="234" t="s">
        <v>21</v>
      </c>
      <c r="B33" s="235"/>
      <c r="C33" s="54">
        <f>SUM(C32:C32)</f>
        <v>31300000</v>
      </c>
      <c r="D33" s="54">
        <f>SUM(D31:D32)</f>
        <v>31300000</v>
      </c>
      <c r="E33" s="67">
        <f>SUM(E31:E32)</f>
        <v>12819900</v>
      </c>
    </row>
    <row r="34" spans="1:5" s="35" customFormat="1" ht="13.5" customHeight="1" thickBot="1">
      <c r="A34" s="237" t="s">
        <v>65</v>
      </c>
      <c r="B34" s="238"/>
      <c r="C34" s="57">
        <f>C10+C15+C21+C26+C30+C33</f>
        <v>377800000</v>
      </c>
      <c r="D34" s="57">
        <f>D10+D15+D21+D26+D30+D33</f>
        <v>344910383</v>
      </c>
      <c r="E34" s="70">
        <f>E10+E15+E21+E26+E30+E33</f>
        <v>276386148.81999999</v>
      </c>
    </row>
    <row r="35" spans="1:5" s="35" customFormat="1" ht="10.5" customHeight="1">
      <c r="A35" s="42"/>
      <c r="B35" s="43"/>
      <c r="C35" s="44"/>
      <c r="D35" s="44"/>
      <c r="E35" s="71"/>
    </row>
    <row r="36" spans="1:5" ht="15.75" customHeight="1" thickBot="1">
      <c r="A36" s="40" t="s">
        <v>68</v>
      </c>
      <c r="B36" s="41"/>
      <c r="C36" s="41"/>
      <c r="D36" s="41"/>
      <c r="E36" s="72"/>
    </row>
    <row r="37" spans="1:5">
      <c r="A37" s="63" t="s">
        <v>16</v>
      </c>
      <c r="B37" s="10"/>
      <c r="C37" s="55"/>
      <c r="D37" s="56"/>
      <c r="E37" s="69"/>
    </row>
    <row r="38" spans="1:5">
      <c r="A38" s="65" t="s">
        <v>16</v>
      </c>
      <c r="B38" s="3" t="s">
        <v>2</v>
      </c>
      <c r="C38" s="53">
        <v>2500000</v>
      </c>
      <c r="D38" s="53">
        <v>2500000</v>
      </c>
      <c r="E38" s="66">
        <v>3000000</v>
      </c>
    </row>
    <row r="39" spans="1:5" ht="13.5" customHeight="1" thickBot="1">
      <c r="A39" s="234" t="s">
        <v>17</v>
      </c>
      <c r="B39" s="236"/>
      <c r="C39" s="54">
        <f>SUM(C38:C38)</f>
        <v>2500000</v>
      </c>
      <c r="D39" s="54">
        <f>SUM(D37:D38)</f>
        <v>2500000</v>
      </c>
      <c r="E39" s="67">
        <f>SUM(E37:E38)</f>
        <v>3000000</v>
      </c>
    </row>
    <row r="40" spans="1:5">
      <c r="A40" s="63" t="s">
        <v>18</v>
      </c>
      <c r="B40" s="10"/>
      <c r="C40" s="55"/>
      <c r="D40" s="56"/>
      <c r="E40" s="69"/>
    </row>
    <row r="41" spans="1:5">
      <c r="A41" s="65" t="s">
        <v>18</v>
      </c>
      <c r="B41" s="3" t="s">
        <v>49</v>
      </c>
      <c r="C41" s="53">
        <v>3500000</v>
      </c>
      <c r="D41" s="53">
        <v>3500000</v>
      </c>
      <c r="E41" s="94">
        <v>0</v>
      </c>
    </row>
    <row r="42" spans="1:5" ht="14.25" customHeight="1" thickBot="1">
      <c r="A42" s="234" t="s">
        <v>19</v>
      </c>
      <c r="B42" s="236"/>
      <c r="C42" s="54">
        <f>SUM(C41:C41)</f>
        <v>3500000</v>
      </c>
      <c r="D42" s="54">
        <f>SUM(D41:D41)</f>
        <v>3500000</v>
      </c>
      <c r="E42" s="95">
        <v>0</v>
      </c>
    </row>
    <row r="43" spans="1:5">
      <c r="A43" s="63" t="s">
        <v>51</v>
      </c>
      <c r="B43" s="10"/>
      <c r="C43" s="55"/>
      <c r="D43" s="56"/>
      <c r="E43" s="69"/>
    </row>
    <row r="44" spans="1:5">
      <c r="A44" s="65" t="s">
        <v>51</v>
      </c>
      <c r="B44" s="3" t="s">
        <v>110</v>
      </c>
      <c r="C44" s="53">
        <v>10000000</v>
      </c>
      <c r="D44" s="53">
        <v>10000000</v>
      </c>
      <c r="E44" s="66">
        <v>9429160.5300000012</v>
      </c>
    </row>
    <row r="45" spans="1:5" ht="14.25" customHeight="1" thickBot="1">
      <c r="A45" s="234" t="s">
        <v>123</v>
      </c>
      <c r="B45" s="236"/>
      <c r="C45" s="54">
        <f>SUM(C44:C44)</f>
        <v>10000000</v>
      </c>
      <c r="D45" s="54">
        <f>+D44</f>
        <v>10000000</v>
      </c>
      <c r="E45" s="67">
        <f>+E44</f>
        <v>9429160.5300000012</v>
      </c>
    </row>
    <row r="46" spans="1:5" ht="14.25" customHeight="1" thickBot="1">
      <c r="A46" s="237" t="s">
        <v>66</v>
      </c>
      <c r="B46" s="238"/>
      <c r="C46" s="57">
        <f>SUM(C39+C42+C45)</f>
        <v>16000000</v>
      </c>
      <c r="D46" s="57">
        <f>D39+D42+D45</f>
        <v>16000000</v>
      </c>
      <c r="E46" s="70">
        <f>SUM(E39+E42+E45)</f>
        <v>12429160.530000001</v>
      </c>
    </row>
    <row r="47" spans="1:5" s="35" customFormat="1" ht="10.5" customHeight="1">
      <c r="A47" s="42"/>
      <c r="B47" s="43"/>
      <c r="C47" s="44"/>
      <c r="D47" s="44"/>
      <c r="E47" s="71"/>
    </row>
    <row r="48" spans="1:5" ht="15.75" customHeight="1" thickBot="1">
      <c r="A48" s="40" t="s">
        <v>69</v>
      </c>
      <c r="B48" s="41"/>
      <c r="C48" s="41"/>
      <c r="D48" s="41"/>
      <c r="E48" s="72"/>
    </row>
    <row r="49" spans="1:8" ht="13.5" customHeight="1">
      <c r="A49" s="63" t="s">
        <v>111</v>
      </c>
      <c r="B49" s="9"/>
      <c r="C49" s="29"/>
      <c r="D49" s="30"/>
      <c r="E49" s="68"/>
    </row>
    <row r="50" spans="1:8" ht="13.5" customHeight="1">
      <c r="A50" s="65" t="s">
        <v>111</v>
      </c>
      <c r="B50" s="3" t="s">
        <v>112</v>
      </c>
      <c r="C50" s="52">
        <v>0</v>
      </c>
      <c r="D50" s="53">
        <v>2687563</v>
      </c>
      <c r="E50" s="66">
        <v>2664911.33</v>
      </c>
    </row>
    <row r="51" spans="1:8" ht="13.5" customHeight="1" thickBot="1">
      <c r="A51" s="246" t="s">
        <v>113</v>
      </c>
      <c r="B51" s="247"/>
      <c r="C51" s="78">
        <v>0</v>
      </c>
      <c r="D51" s="54">
        <f>+D50</f>
        <v>2687563</v>
      </c>
      <c r="E51" s="67">
        <f>+E50</f>
        <v>2664911.33</v>
      </c>
    </row>
    <row r="52" spans="1:8" ht="13.5" customHeight="1">
      <c r="A52" s="63" t="s">
        <v>58</v>
      </c>
      <c r="B52" s="31"/>
      <c r="C52" s="79"/>
      <c r="D52" s="80"/>
      <c r="E52" s="81"/>
    </row>
    <row r="53" spans="1:8" ht="13.5" customHeight="1">
      <c r="A53" s="65" t="s">
        <v>58</v>
      </c>
      <c r="B53" s="3" t="s">
        <v>114</v>
      </c>
      <c r="C53" s="52">
        <v>0</v>
      </c>
      <c r="D53" s="53">
        <v>2391216</v>
      </c>
      <c r="E53" s="66">
        <v>2316240.38</v>
      </c>
    </row>
    <row r="54" spans="1:8" ht="13.5" customHeight="1" thickBot="1">
      <c r="A54" s="246" t="s">
        <v>70</v>
      </c>
      <c r="B54" s="247"/>
      <c r="C54" s="78">
        <v>0</v>
      </c>
      <c r="D54" s="54">
        <f>+D53</f>
        <v>2391216</v>
      </c>
      <c r="E54" s="67">
        <f>+E53</f>
        <v>2316240.38</v>
      </c>
    </row>
    <row r="55" spans="1:8" ht="13.5" customHeight="1">
      <c r="A55" s="118" t="s">
        <v>59</v>
      </c>
      <c r="B55" s="31"/>
      <c r="C55" s="119"/>
      <c r="D55" s="120"/>
      <c r="E55" s="121"/>
    </row>
    <row r="56" spans="1:8" ht="13.5" customHeight="1">
      <c r="A56" s="65" t="s">
        <v>59</v>
      </c>
      <c r="B56" s="3" t="s">
        <v>60</v>
      </c>
      <c r="C56" s="52">
        <v>0</v>
      </c>
      <c r="D56" s="53"/>
      <c r="E56" s="66">
        <v>1000000</v>
      </c>
    </row>
    <row r="57" spans="1:8" ht="13.5" customHeight="1" thickBot="1">
      <c r="A57" s="239" t="s">
        <v>60</v>
      </c>
      <c r="B57" s="240"/>
      <c r="C57" s="4">
        <v>0</v>
      </c>
      <c r="D57" s="54">
        <f>+D56</f>
        <v>0</v>
      </c>
      <c r="E57" s="67">
        <f>+E56</f>
        <v>1000000</v>
      </c>
    </row>
    <row r="58" spans="1:8" ht="13.5" customHeight="1" thickBot="1">
      <c r="A58" s="237" t="s">
        <v>71</v>
      </c>
      <c r="B58" s="238"/>
      <c r="C58" s="36">
        <f>C51+C54+C57</f>
        <v>0</v>
      </c>
      <c r="D58" s="57">
        <f>D51+D54+D57</f>
        <v>5078779</v>
      </c>
      <c r="E58" s="70">
        <f>E51+E54+E57</f>
        <v>5981151.71</v>
      </c>
    </row>
    <row r="59" spans="1:8" ht="9.75" customHeight="1" thickBot="1">
      <c r="A59" s="50"/>
      <c r="B59" s="51"/>
      <c r="C59" s="51"/>
      <c r="D59" s="59"/>
      <c r="E59" s="82"/>
    </row>
    <row r="60" spans="1:8" s="35" customFormat="1" ht="13.5" customHeight="1" thickBot="1">
      <c r="A60" s="208" t="s">
        <v>76</v>
      </c>
      <c r="B60" s="209"/>
      <c r="C60" s="60">
        <f>C58+C46+C34</f>
        <v>393800000</v>
      </c>
      <c r="D60" s="60">
        <f>D34+D46+D58</f>
        <v>365989162</v>
      </c>
      <c r="E60" s="83">
        <f>E34+E46+E58</f>
        <v>294796461.06</v>
      </c>
      <c r="H60" s="46"/>
    </row>
    <row r="61" spans="1:8" ht="9" customHeight="1" thickBot="1">
      <c r="A61" s="243"/>
      <c r="B61" s="244"/>
      <c r="C61" s="244"/>
      <c r="D61" s="244"/>
      <c r="E61" s="245"/>
    </row>
    <row r="62" spans="1:8" ht="15.75" customHeight="1" thickBot="1">
      <c r="A62" s="39" t="s">
        <v>72</v>
      </c>
      <c r="B62" s="100"/>
      <c r="C62" s="100"/>
      <c r="D62" s="100"/>
      <c r="E62" s="62"/>
    </row>
    <row r="63" spans="1:8" ht="13.5" customHeight="1">
      <c r="A63" s="122" t="s">
        <v>22</v>
      </c>
      <c r="B63" s="123"/>
      <c r="C63" s="124"/>
      <c r="D63" s="125"/>
      <c r="E63" s="126"/>
    </row>
    <row r="64" spans="1:8" s="34" customFormat="1" ht="22.5" customHeight="1">
      <c r="A64" s="73" t="s">
        <v>23</v>
      </c>
      <c r="B64" s="32" t="s">
        <v>115</v>
      </c>
      <c r="C64" s="53">
        <v>10000000</v>
      </c>
      <c r="D64" s="53">
        <v>10000000</v>
      </c>
      <c r="E64" s="66">
        <v>9996608.3900000006</v>
      </c>
    </row>
    <row r="65" spans="1:5" s="34" customFormat="1" ht="22.5" customHeight="1">
      <c r="A65" s="73" t="s">
        <v>23</v>
      </c>
      <c r="B65" s="33" t="s">
        <v>62</v>
      </c>
      <c r="C65" s="53">
        <v>4000000</v>
      </c>
      <c r="D65" s="53">
        <v>4000000</v>
      </c>
      <c r="E65" s="66">
        <v>4348586</v>
      </c>
    </row>
    <row r="66" spans="1:5" s="34" customFormat="1">
      <c r="A66" s="73" t="s">
        <v>25</v>
      </c>
      <c r="B66" s="32" t="s">
        <v>63</v>
      </c>
      <c r="C66" s="53">
        <v>10000000</v>
      </c>
      <c r="D66" s="53">
        <v>10000000</v>
      </c>
      <c r="E66" s="66">
        <v>9961680.4000000004</v>
      </c>
    </row>
    <row r="67" spans="1:5" s="34" customFormat="1" ht="22.5">
      <c r="A67" s="73" t="s">
        <v>23</v>
      </c>
      <c r="B67" s="33" t="s">
        <v>61</v>
      </c>
      <c r="C67" s="53">
        <v>1500000</v>
      </c>
      <c r="D67" s="53">
        <v>1500000</v>
      </c>
      <c r="E67" s="66">
        <v>1435580</v>
      </c>
    </row>
    <row r="68" spans="1:5" s="34" customFormat="1">
      <c r="A68" s="73" t="s">
        <v>25</v>
      </c>
      <c r="B68" s="32" t="s">
        <v>64</v>
      </c>
      <c r="C68" s="53">
        <v>36000000</v>
      </c>
      <c r="D68" s="53">
        <v>36000000</v>
      </c>
      <c r="E68" s="66">
        <v>35681958.369999997</v>
      </c>
    </row>
    <row r="69" spans="1:5" ht="14.25" customHeight="1" thickBot="1">
      <c r="A69" s="202" t="s">
        <v>73</v>
      </c>
      <c r="B69" s="203"/>
      <c r="C69" s="84">
        <f>SUM(C64:C68)</f>
        <v>61500000</v>
      </c>
      <c r="D69" s="84">
        <f>SUM(D63:D68)</f>
        <v>61500000</v>
      </c>
      <c r="E69" s="85">
        <f>SUM(E63:E68)</f>
        <v>61424413.159999996</v>
      </c>
    </row>
    <row r="70" spans="1:5" ht="15.75" hidden="1" thickBot="1">
      <c r="A70" s="16"/>
      <c r="B70" s="17"/>
      <c r="C70" s="18"/>
      <c r="D70" s="18"/>
      <c r="E70" s="74"/>
    </row>
    <row r="71" spans="1:5" ht="15.75" hidden="1" thickBot="1">
      <c r="A71" s="19"/>
      <c r="B71" s="20"/>
      <c r="C71" s="20"/>
      <c r="D71" s="20"/>
      <c r="E71" s="75"/>
    </row>
    <row r="72" spans="1:5" ht="15.75" hidden="1" thickBot="1">
      <c r="A72" s="19"/>
      <c r="B72" s="20"/>
      <c r="C72" s="20"/>
      <c r="D72" s="20"/>
      <c r="E72" s="75"/>
    </row>
    <row r="73" spans="1:5" ht="15.75" hidden="1" thickBot="1">
      <c r="A73" s="19"/>
      <c r="B73" s="20"/>
      <c r="C73" s="20"/>
      <c r="D73" s="20"/>
      <c r="E73" s="75"/>
    </row>
    <row r="74" spans="1:5" ht="15.75" hidden="1" thickBot="1">
      <c r="A74" s="19"/>
      <c r="B74" s="20"/>
      <c r="C74" s="20"/>
      <c r="D74" s="20"/>
      <c r="E74" s="75"/>
    </row>
    <row r="75" spans="1:5" ht="15.75" hidden="1" thickBot="1">
      <c r="A75" s="19"/>
      <c r="B75" s="20"/>
      <c r="C75" s="20"/>
      <c r="D75" s="20"/>
      <c r="E75" s="75"/>
    </row>
    <row r="76" spans="1:5" ht="15.75" hidden="1" thickBot="1">
      <c r="A76" s="19"/>
      <c r="B76" s="20"/>
      <c r="C76" s="20"/>
      <c r="D76" s="20"/>
      <c r="E76" s="75"/>
    </row>
    <row r="77" spans="1:5" ht="15.75" hidden="1" thickBot="1">
      <c r="A77" s="19"/>
      <c r="B77" s="20"/>
      <c r="C77" s="20"/>
      <c r="D77" s="20"/>
      <c r="E77" s="75"/>
    </row>
    <row r="78" spans="1:5" ht="15.75" hidden="1" thickBot="1">
      <c r="A78" s="205"/>
      <c r="B78" s="206"/>
      <c r="C78" s="206"/>
      <c r="D78" s="206"/>
      <c r="E78" s="207"/>
    </row>
    <row r="79" spans="1:5" ht="13.5" customHeight="1">
      <c r="A79" s="63" t="s">
        <v>26</v>
      </c>
      <c r="B79" s="10"/>
      <c r="C79" s="29"/>
      <c r="D79" s="30"/>
      <c r="E79" s="68"/>
    </row>
    <row r="80" spans="1:5" s="34" customFormat="1" ht="15" customHeight="1">
      <c r="A80" s="73" t="s">
        <v>25</v>
      </c>
      <c r="B80" s="33" t="s">
        <v>124</v>
      </c>
      <c r="C80" s="53">
        <v>28500000</v>
      </c>
      <c r="D80" s="53">
        <v>28500000</v>
      </c>
      <c r="E80" s="66">
        <v>32819308.730000004</v>
      </c>
    </row>
    <row r="81" spans="1:7" s="34" customFormat="1">
      <c r="A81" s="73" t="s">
        <v>25</v>
      </c>
      <c r="B81" s="32" t="s">
        <v>27</v>
      </c>
      <c r="C81" s="53">
        <v>5000000</v>
      </c>
      <c r="D81" s="53">
        <v>4065200</v>
      </c>
      <c r="E81" s="66">
        <v>4659270.38</v>
      </c>
    </row>
    <row r="82" spans="1:7" ht="24" customHeight="1" thickBot="1">
      <c r="A82" s="202" t="s">
        <v>74</v>
      </c>
      <c r="B82" s="204"/>
      <c r="C82" s="84">
        <f>SUM(C77:C81)</f>
        <v>33500000</v>
      </c>
      <c r="D82" s="84">
        <f>SUM(D76:D81)</f>
        <v>32565200</v>
      </c>
      <c r="E82" s="85">
        <f>SUM(E76:E81)</f>
        <v>37478579.110000007</v>
      </c>
    </row>
    <row r="83" spans="1:7" ht="11.25" customHeight="1">
      <c r="A83" s="212"/>
      <c r="B83" s="213"/>
      <c r="C83" s="213"/>
      <c r="D83" s="213"/>
      <c r="E83" s="214"/>
    </row>
    <row r="84" spans="1:7" ht="15" customHeight="1" thickBot="1">
      <c r="A84" s="40" t="s">
        <v>75</v>
      </c>
      <c r="B84" s="45"/>
      <c r="C84" s="45"/>
      <c r="D84" s="45"/>
      <c r="E84" s="76"/>
    </row>
    <row r="85" spans="1:7" ht="23.25">
      <c r="A85" s="65" t="s">
        <v>23</v>
      </c>
      <c r="B85" s="28" t="s">
        <v>28</v>
      </c>
      <c r="C85" s="53">
        <v>17420000</v>
      </c>
      <c r="D85" s="53">
        <v>17420000</v>
      </c>
      <c r="E85" s="66">
        <v>12689126</v>
      </c>
    </row>
    <row r="86" spans="1:7">
      <c r="A86" s="65" t="s">
        <v>23</v>
      </c>
      <c r="B86" s="28" t="s">
        <v>29</v>
      </c>
      <c r="C86" s="53">
        <v>9246000</v>
      </c>
      <c r="D86" s="53">
        <v>9246000</v>
      </c>
      <c r="E86" s="66">
        <v>8680604.0299999993</v>
      </c>
    </row>
    <row r="87" spans="1:7" ht="23.25">
      <c r="A87" s="65" t="s">
        <v>30</v>
      </c>
      <c r="B87" s="28" t="s">
        <v>31</v>
      </c>
      <c r="C87" s="53">
        <v>9700000</v>
      </c>
      <c r="D87" s="53">
        <v>7930171</v>
      </c>
      <c r="E87" s="66">
        <v>5693252.7300000004</v>
      </c>
    </row>
    <row r="88" spans="1:7" ht="13.5" customHeight="1" thickBot="1">
      <c r="A88" s="218" t="s">
        <v>77</v>
      </c>
      <c r="B88" s="219"/>
      <c r="C88" s="86">
        <f>SUM(C85:C87)</f>
        <v>36366000</v>
      </c>
      <c r="D88" s="86">
        <f>SUM(D85:D87)</f>
        <v>34596171</v>
      </c>
      <c r="E88" s="87">
        <f>SUM(E85:E87)</f>
        <v>27062982.760000002</v>
      </c>
    </row>
    <row r="89" spans="1:7" ht="9" customHeight="1" thickBot="1">
      <c r="A89" s="47"/>
      <c r="B89" s="48"/>
      <c r="C89" s="88"/>
      <c r="D89" s="88"/>
      <c r="E89" s="89"/>
    </row>
    <row r="90" spans="1:7" ht="13.5" customHeight="1" thickBot="1">
      <c r="A90" s="208" t="s">
        <v>78</v>
      </c>
      <c r="B90" s="209"/>
      <c r="C90" s="60">
        <f>C69+C88+C82</f>
        <v>131366000</v>
      </c>
      <c r="D90" s="60">
        <f>D69+D88+D82</f>
        <v>128661371</v>
      </c>
      <c r="E90" s="83">
        <f>E69+E88+E82</f>
        <v>125965975.03</v>
      </c>
    </row>
    <row r="91" spans="1:7" ht="9" customHeight="1">
      <c r="A91" s="47"/>
      <c r="B91" s="48"/>
      <c r="C91" s="48"/>
      <c r="D91" s="48"/>
      <c r="E91" s="77"/>
    </row>
    <row r="92" spans="1:7" ht="13.5" customHeight="1">
      <c r="A92" s="241" t="s">
        <v>125</v>
      </c>
      <c r="B92" s="242"/>
      <c r="C92" s="90"/>
      <c r="D92" s="91">
        <v>50000000</v>
      </c>
      <c r="E92" s="66"/>
      <c r="G92" s="27"/>
    </row>
    <row r="93" spans="1:7" ht="13.5" customHeight="1">
      <c r="A93" s="135" t="s">
        <v>126</v>
      </c>
      <c r="B93" s="136"/>
      <c r="C93" s="90"/>
      <c r="D93" s="91">
        <v>18009902.530000001</v>
      </c>
      <c r="E93" s="66"/>
    </row>
    <row r="94" spans="1:7" ht="13.5" customHeight="1">
      <c r="A94" s="241" t="s">
        <v>127</v>
      </c>
      <c r="B94" s="242"/>
      <c r="C94" s="90"/>
      <c r="D94" s="91">
        <v>7890413.0800000001</v>
      </c>
      <c r="E94" s="66"/>
    </row>
    <row r="95" spans="1:7" ht="15" customHeight="1" thickBot="1">
      <c r="A95" s="215"/>
      <c r="B95" s="216"/>
      <c r="C95" s="216"/>
      <c r="D95" s="216"/>
      <c r="E95" s="217"/>
      <c r="G95" s="27"/>
    </row>
    <row r="96" spans="1:7" ht="19.5" customHeight="1" thickBot="1">
      <c r="A96" s="226" t="s">
        <v>79</v>
      </c>
      <c r="B96" s="227"/>
      <c r="C96" s="92">
        <f>C90+C60</f>
        <v>525166000</v>
      </c>
      <c r="D96" s="92">
        <f>D90+D60-D92+D93+D94</f>
        <v>470550848.60999995</v>
      </c>
      <c r="E96" s="93">
        <f>E90+E60</f>
        <v>420762436.09000003</v>
      </c>
      <c r="F96" s="27"/>
    </row>
    <row r="97" spans="1:5" ht="10.5" customHeight="1" thickBot="1">
      <c r="A97" s="190"/>
      <c r="B97" s="224"/>
      <c r="C97" s="224"/>
      <c r="D97" s="224"/>
      <c r="E97" s="225"/>
    </row>
    <row r="98" spans="1:5" ht="13.5" customHeight="1" thickBot="1">
      <c r="A98" s="228" t="s">
        <v>32</v>
      </c>
      <c r="B98" s="229"/>
      <c r="C98" s="229"/>
      <c r="D98" s="229"/>
      <c r="E98" s="230"/>
    </row>
    <row r="99" spans="1:5">
      <c r="A99" s="220" t="s">
        <v>81</v>
      </c>
      <c r="B99" s="221"/>
      <c r="C99" s="158"/>
      <c r="D99" s="158"/>
      <c r="E99" s="159"/>
    </row>
    <row r="100" spans="1:5">
      <c r="A100" s="5" t="s">
        <v>25</v>
      </c>
      <c r="B100" s="13" t="s">
        <v>82</v>
      </c>
      <c r="C100" s="53">
        <v>31500000</v>
      </c>
      <c r="D100" s="53">
        <v>31500000</v>
      </c>
      <c r="E100" s="66">
        <v>30228838.41</v>
      </c>
    </row>
    <row r="101" spans="1:5" ht="13.5" customHeight="1" thickBot="1">
      <c r="A101" s="222" t="s">
        <v>33</v>
      </c>
      <c r="B101" s="223"/>
      <c r="C101" s="96">
        <f>C100</f>
        <v>31500000</v>
      </c>
      <c r="D101" s="96">
        <f>D100</f>
        <v>31500000</v>
      </c>
      <c r="E101" s="107">
        <f>E100</f>
        <v>30228838.41</v>
      </c>
    </row>
    <row r="102" spans="1:5" ht="9.75" customHeight="1">
      <c r="A102" s="199"/>
      <c r="B102" s="200"/>
      <c r="C102" s="200"/>
      <c r="D102" s="200"/>
      <c r="E102" s="201"/>
    </row>
    <row r="103" spans="1:5" ht="13.5" customHeight="1">
      <c r="A103" s="173" t="s">
        <v>109</v>
      </c>
      <c r="B103" s="174"/>
      <c r="C103" s="175"/>
      <c r="D103" s="176"/>
      <c r="E103" s="177"/>
    </row>
    <row r="104" spans="1:5" ht="29.25" customHeight="1">
      <c r="A104" s="14" t="s">
        <v>25</v>
      </c>
      <c r="B104" s="28" t="s">
        <v>83</v>
      </c>
      <c r="C104" s="53">
        <v>3000000</v>
      </c>
      <c r="D104" s="53">
        <v>3000000</v>
      </c>
      <c r="E104" s="66">
        <v>2183671</v>
      </c>
    </row>
    <row r="105" spans="1:5" ht="24.75" customHeight="1">
      <c r="A105" s="14" t="s">
        <v>25</v>
      </c>
      <c r="B105" s="28" t="s">
        <v>84</v>
      </c>
      <c r="C105" s="53">
        <v>10000000</v>
      </c>
      <c r="D105" s="53">
        <v>10000000</v>
      </c>
      <c r="E105" s="66">
        <v>10542673.09</v>
      </c>
    </row>
    <row r="106" spans="1:5" ht="24.75" customHeight="1">
      <c r="A106" s="14" t="s">
        <v>25</v>
      </c>
      <c r="B106" s="28" t="s">
        <v>85</v>
      </c>
      <c r="C106" s="53">
        <v>10000000</v>
      </c>
      <c r="D106" s="53">
        <v>10000000</v>
      </c>
      <c r="E106" s="66">
        <v>6392267.7599999998</v>
      </c>
    </row>
    <row r="107" spans="1:5" ht="24" customHeight="1">
      <c r="A107" s="14" t="s">
        <v>86</v>
      </c>
      <c r="B107" s="28" t="s">
        <v>24</v>
      </c>
      <c r="C107" s="53">
        <v>4000000</v>
      </c>
      <c r="D107" s="53">
        <v>4000000</v>
      </c>
      <c r="E107" s="66">
        <v>4000000</v>
      </c>
    </row>
    <row r="108" spans="1:5" ht="14.25" customHeight="1" thickBot="1">
      <c r="A108" s="210" t="s">
        <v>52</v>
      </c>
      <c r="B108" s="211"/>
      <c r="C108" s="97">
        <f>SUM(C104:C107)</f>
        <v>27000000</v>
      </c>
      <c r="D108" s="97">
        <f>SUM(D104:D107)</f>
        <v>27000000</v>
      </c>
      <c r="E108" s="108">
        <f>SUM(E104:E107)</f>
        <v>23118611.850000001</v>
      </c>
    </row>
    <row r="109" spans="1:5" ht="9.75" customHeight="1">
      <c r="A109" s="199"/>
      <c r="B109" s="200"/>
      <c r="C109" s="200"/>
      <c r="D109" s="200"/>
      <c r="E109" s="201"/>
    </row>
    <row r="110" spans="1:5">
      <c r="A110" s="173" t="s">
        <v>34</v>
      </c>
      <c r="B110" s="174"/>
      <c r="C110" s="175"/>
      <c r="D110" s="176"/>
      <c r="E110" s="177"/>
    </row>
    <row r="111" spans="1:5" ht="27.75" customHeight="1">
      <c r="A111" s="15" t="s">
        <v>25</v>
      </c>
      <c r="B111" s="28" t="s">
        <v>87</v>
      </c>
      <c r="C111" s="53">
        <v>17000000</v>
      </c>
      <c r="D111" s="53">
        <v>17000000</v>
      </c>
      <c r="E111" s="66">
        <v>17000000</v>
      </c>
    </row>
    <row r="112" spans="1:5" ht="27.75" customHeight="1">
      <c r="A112" s="15" t="s">
        <v>25</v>
      </c>
      <c r="B112" s="28" t="s">
        <v>88</v>
      </c>
      <c r="C112" s="53">
        <v>10000000</v>
      </c>
      <c r="D112" s="53">
        <v>11000000</v>
      </c>
      <c r="E112" s="66">
        <v>10990075</v>
      </c>
    </row>
    <row r="113" spans="1:5" ht="33" customHeight="1">
      <c r="A113" s="15" t="s">
        <v>25</v>
      </c>
      <c r="B113" s="28" t="s">
        <v>89</v>
      </c>
      <c r="C113" s="53">
        <v>11000000</v>
      </c>
      <c r="D113" s="53">
        <v>14000000</v>
      </c>
      <c r="E113" s="66">
        <v>14000000</v>
      </c>
    </row>
    <row r="114" spans="1:5" ht="29.25" customHeight="1">
      <c r="A114" s="15" t="s">
        <v>25</v>
      </c>
      <c r="B114" s="28" t="s">
        <v>90</v>
      </c>
      <c r="C114" s="53">
        <v>500000</v>
      </c>
      <c r="D114" s="53">
        <v>500000</v>
      </c>
      <c r="E114" s="66">
        <v>300000</v>
      </c>
    </row>
    <row r="115" spans="1:5" ht="24.75" customHeight="1" thickBot="1">
      <c r="A115" s="181" t="s">
        <v>116</v>
      </c>
      <c r="B115" s="182"/>
      <c r="C115" s="97">
        <f>SUM(C111:C114)</f>
        <v>38500000</v>
      </c>
      <c r="D115" s="97">
        <f>SUM(D111:D114)</f>
        <v>42500000</v>
      </c>
      <c r="E115" s="108">
        <f>SUM(E111:E114)</f>
        <v>42290075</v>
      </c>
    </row>
    <row r="116" spans="1:5" ht="13.5" customHeight="1" thickBot="1">
      <c r="A116" s="163" t="s">
        <v>35</v>
      </c>
      <c r="B116" s="178"/>
      <c r="C116" s="98">
        <f>SUM(C101,C108,C115)</f>
        <v>97000000</v>
      </c>
      <c r="D116" s="98">
        <f>D101+D108+D115</f>
        <v>101000000</v>
      </c>
      <c r="E116" s="109">
        <f>E101+E108+E115</f>
        <v>95637525.260000005</v>
      </c>
    </row>
    <row r="117" spans="1:5" ht="18.75" customHeight="1">
      <c r="A117" s="15" t="s">
        <v>23</v>
      </c>
      <c r="B117" s="13" t="s">
        <v>120</v>
      </c>
      <c r="C117" s="53">
        <v>50000000</v>
      </c>
      <c r="D117" s="53">
        <v>50000000</v>
      </c>
      <c r="E117" s="53">
        <v>50000000</v>
      </c>
    </row>
    <row r="118" spans="1:5" ht="13.5" customHeight="1" thickBot="1">
      <c r="A118" s="15" t="s">
        <v>23</v>
      </c>
      <c r="B118" s="13" t="s">
        <v>128</v>
      </c>
      <c r="C118" s="53"/>
      <c r="D118" s="53">
        <v>50000000</v>
      </c>
      <c r="E118" s="53">
        <v>50000000</v>
      </c>
    </row>
    <row r="119" spans="1:5" ht="13.5" customHeight="1" thickBot="1">
      <c r="A119" s="163" t="s">
        <v>55</v>
      </c>
      <c r="B119" s="178"/>
      <c r="C119" s="98">
        <f>C116+C117</f>
        <v>147000000</v>
      </c>
      <c r="D119" s="98">
        <f>D117+D118</f>
        <v>100000000</v>
      </c>
      <c r="E119" s="109">
        <f>E117+E118</f>
        <v>100000000</v>
      </c>
    </row>
    <row r="120" spans="1:5" ht="10.5" customHeight="1" thickBot="1">
      <c r="A120" s="23"/>
      <c r="B120" s="24"/>
      <c r="C120" s="25"/>
      <c r="D120" s="25"/>
      <c r="E120" s="110"/>
    </row>
    <row r="121" spans="1:5">
      <c r="A121" s="186" t="s">
        <v>121</v>
      </c>
      <c r="B121" s="187"/>
      <c r="C121" s="188"/>
      <c r="D121" s="188"/>
      <c r="E121" s="189"/>
    </row>
    <row r="122" spans="1:5" ht="21" customHeight="1">
      <c r="A122" s="5" t="s">
        <v>30</v>
      </c>
      <c r="B122" s="28" t="s">
        <v>91</v>
      </c>
      <c r="C122" s="53">
        <v>4500000</v>
      </c>
      <c r="D122" s="99">
        <v>4500000</v>
      </c>
      <c r="E122" s="111">
        <v>3106187.35</v>
      </c>
    </row>
    <row r="123" spans="1:5" ht="19.5" customHeight="1">
      <c r="A123" s="5" t="s">
        <v>25</v>
      </c>
      <c r="B123" s="28" t="s">
        <v>92</v>
      </c>
      <c r="C123" s="53">
        <v>5000000</v>
      </c>
      <c r="D123" s="53">
        <v>5000000</v>
      </c>
      <c r="E123" s="53">
        <v>226012.2</v>
      </c>
    </row>
    <row r="124" spans="1:5" ht="15.75" customHeight="1">
      <c r="A124" s="5" t="s">
        <v>25</v>
      </c>
      <c r="B124" s="28" t="s">
        <v>93</v>
      </c>
      <c r="C124" s="53">
        <v>6000000</v>
      </c>
      <c r="D124" s="53">
        <v>6000000</v>
      </c>
      <c r="E124" s="111">
        <v>3335423.85</v>
      </c>
    </row>
    <row r="125" spans="1:5" ht="15.75" thickBot="1">
      <c r="A125" s="181" t="s">
        <v>36</v>
      </c>
      <c r="B125" s="182"/>
      <c r="C125" s="96">
        <f>SUM(C122:C124)</f>
        <v>15500000</v>
      </c>
      <c r="D125" s="96">
        <f>SUM(D122:D124)</f>
        <v>15500000</v>
      </c>
      <c r="E125" s="107">
        <f>SUM(E122:E124)</f>
        <v>6667623.4000000004</v>
      </c>
    </row>
    <row r="126" spans="1:5" ht="14.25" customHeight="1" thickBot="1">
      <c r="A126" s="163" t="s">
        <v>54</v>
      </c>
      <c r="B126" s="178"/>
      <c r="C126" s="98">
        <f>C119+C125</f>
        <v>162500000</v>
      </c>
      <c r="D126" s="98">
        <f>D116+D119+D125</f>
        <v>216500000</v>
      </c>
      <c r="E126" s="109">
        <f>E116+E119+E125</f>
        <v>202305148.66</v>
      </c>
    </row>
    <row r="127" spans="1:5">
      <c r="A127" s="190" t="s">
        <v>37</v>
      </c>
      <c r="B127" s="191"/>
      <c r="C127" s="191"/>
      <c r="D127" s="191"/>
      <c r="E127" s="192"/>
    </row>
    <row r="128" spans="1:5">
      <c r="A128" s="195" t="s">
        <v>117</v>
      </c>
      <c r="B128" s="196"/>
      <c r="C128" s="53">
        <v>218000000</v>
      </c>
      <c r="D128" s="53">
        <v>217188380.16</v>
      </c>
      <c r="E128" s="66">
        <v>215642202.03999999</v>
      </c>
    </row>
    <row r="129" spans="1:8" ht="26.25" customHeight="1">
      <c r="A129" s="197" t="s">
        <v>118</v>
      </c>
      <c r="B129" s="198"/>
      <c r="C129" s="53">
        <v>80000000</v>
      </c>
      <c r="D129" s="53">
        <v>80000000</v>
      </c>
      <c r="E129" s="66">
        <v>78023920.629999995</v>
      </c>
    </row>
    <row r="130" spans="1:8" ht="26.25" customHeight="1" thickBot="1">
      <c r="A130" s="5" t="s">
        <v>94</v>
      </c>
      <c r="B130" s="13" t="s">
        <v>119</v>
      </c>
      <c r="C130" s="53">
        <v>40000000</v>
      </c>
      <c r="D130" s="53">
        <v>40000000</v>
      </c>
      <c r="E130" s="66">
        <v>40000000</v>
      </c>
      <c r="H130" s="22"/>
    </row>
    <row r="131" spans="1:8" ht="14.25" customHeight="1" thickBot="1">
      <c r="A131" s="193" t="s">
        <v>80</v>
      </c>
      <c r="B131" s="194"/>
      <c r="C131" s="97">
        <f>SUM(C128:C130)</f>
        <v>338000000</v>
      </c>
      <c r="D131" s="97">
        <f>SUM(D128:D130)</f>
        <v>337188380.15999997</v>
      </c>
      <c r="E131" s="108">
        <f>SUM(E128:E130)</f>
        <v>333666122.66999996</v>
      </c>
    </row>
    <row r="132" spans="1:8" ht="23.25" customHeight="1" thickBot="1">
      <c r="A132" s="179" t="s">
        <v>53</v>
      </c>
      <c r="B132" s="180"/>
      <c r="C132" s="98">
        <f>C126+C131</f>
        <v>500500000</v>
      </c>
      <c r="D132" s="98">
        <f>D126+D131</f>
        <v>553688380.15999997</v>
      </c>
      <c r="E132" s="109">
        <f>E126+E131</f>
        <v>535971271.32999992</v>
      </c>
    </row>
    <row r="133" spans="1:8" ht="11.25" customHeight="1" thickBot="1">
      <c r="A133" s="183"/>
      <c r="B133" s="184"/>
      <c r="C133" s="184"/>
      <c r="D133" s="184"/>
      <c r="E133" s="185"/>
    </row>
    <row r="134" spans="1:8" ht="14.25" customHeight="1">
      <c r="A134" s="157" t="s">
        <v>38</v>
      </c>
      <c r="B134" s="158"/>
      <c r="C134" s="158"/>
      <c r="D134" s="158"/>
      <c r="E134" s="159"/>
    </row>
    <row r="135" spans="1:8" ht="12.75" customHeight="1">
      <c r="A135" s="160" t="s">
        <v>39</v>
      </c>
      <c r="B135" s="161"/>
      <c r="C135" s="161"/>
      <c r="D135" s="161"/>
      <c r="E135" s="162"/>
    </row>
    <row r="136" spans="1:8" ht="30" customHeight="1">
      <c r="A136" s="6" t="s">
        <v>25</v>
      </c>
      <c r="B136" s="28" t="s">
        <v>95</v>
      </c>
      <c r="C136" s="53">
        <v>125500000</v>
      </c>
      <c r="D136" s="53">
        <v>125500000</v>
      </c>
      <c r="E136" s="66">
        <v>115956319</v>
      </c>
    </row>
    <row r="137" spans="1:8">
      <c r="A137" s="149" t="s">
        <v>40</v>
      </c>
      <c r="B137" s="150"/>
      <c r="C137" s="151"/>
      <c r="D137" s="151"/>
      <c r="E137" s="152"/>
    </row>
    <row r="138" spans="1:8" ht="23.25" customHeight="1" thickBot="1">
      <c r="A138" s="11" t="s">
        <v>25</v>
      </c>
      <c r="B138" s="12" t="s">
        <v>96</v>
      </c>
      <c r="C138" s="53">
        <v>3000000</v>
      </c>
      <c r="D138" s="53">
        <v>3000000</v>
      </c>
      <c r="E138" s="66">
        <v>3378773.08</v>
      </c>
    </row>
    <row r="139" spans="1:8" ht="18.75" customHeight="1" thickBot="1">
      <c r="A139" s="163" t="s">
        <v>41</v>
      </c>
      <c r="B139" s="164"/>
      <c r="C139" s="98">
        <f>C136+C138</f>
        <v>128500000</v>
      </c>
      <c r="D139" s="98">
        <f>D136+D138</f>
        <v>128500000</v>
      </c>
      <c r="E139" s="109">
        <f>E136+E138</f>
        <v>119335092.08</v>
      </c>
    </row>
    <row r="140" spans="1:8" ht="18" customHeight="1" thickBot="1">
      <c r="A140" s="170" t="s">
        <v>42</v>
      </c>
      <c r="B140" s="171"/>
      <c r="C140" s="171"/>
      <c r="D140" s="171"/>
      <c r="E140" s="172"/>
    </row>
    <row r="141" spans="1:8" ht="14.25" customHeight="1" thickBot="1">
      <c r="A141" s="143" t="s">
        <v>43</v>
      </c>
      <c r="B141" s="144"/>
      <c r="C141" s="145"/>
      <c r="D141" s="145"/>
      <c r="E141" s="146"/>
    </row>
    <row r="142" spans="1:8">
      <c r="A142" s="7" t="s">
        <v>44</v>
      </c>
      <c r="B142" s="8"/>
      <c r="C142" s="101" t="s">
        <v>101</v>
      </c>
      <c r="D142" s="101" t="s">
        <v>102</v>
      </c>
      <c r="E142" s="112" t="s">
        <v>103</v>
      </c>
    </row>
    <row r="143" spans="1:8">
      <c r="A143" s="147" t="s">
        <v>99</v>
      </c>
      <c r="B143" s="148"/>
      <c r="C143" s="53">
        <f>C96</f>
        <v>525166000</v>
      </c>
      <c r="D143" s="53">
        <f>D96</f>
        <v>470550848.60999995</v>
      </c>
      <c r="E143" s="66">
        <f>E96</f>
        <v>420762436.09000003</v>
      </c>
    </row>
    <row r="144" spans="1:8">
      <c r="A144" s="147" t="s">
        <v>100</v>
      </c>
      <c r="B144" s="165"/>
      <c r="C144" s="53">
        <f>C126</f>
        <v>162500000</v>
      </c>
      <c r="D144" s="53">
        <f>D126</f>
        <v>216500000</v>
      </c>
      <c r="E144" s="66">
        <f>E126</f>
        <v>202305148.66</v>
      </c>
    </row>
    <row r="145" spans="1:5" ht="15.75" thickBot="1">
      <c r="A145" s="128" t="s">
        <v>122</v>
      </c>
      <c r="B145" s="129"/>
      <c r="C145" s="130">
        <f>C130</f>
        <v>40000000</v>
      </c>
      <c r="D145" s="131">
        <f>D130</f>
        <v>40000000</v>
      </c>
      <c r="E145" s="127">
        <f>E130</f>
        <v>40000000</v>
      </c>
    </row>
    <row r="146" spans="1:5" ht="15.75" thickBot="1">
      <c r="A146" s="153" t="s">
        <v>45</v>
      </c>
      <c r="B146" s="154"/>
      <c r="C146" s="102">
        <f>SUM(C143:C145)</f>
        <v>727666000</v>
      </c>
      <c r="D146" s="102">
        <f>D143+D144</f>
        <v>687050848.6099999</v>
      </c>
      <c r="E146" s="113">
        <f>E143+E144</f>
        <v>623067584.75</v>
      </c>
    </row>
    <row r="147" spans="1:5">
      <c r="A147" s="166" t="s">
        <v>97</v>
      </c>
      <c r="B147" s="167"/>
      <c r="C147" s="53">
        <f t="shared" ref="C147:E148" si="0">C128</f>
        <v>218000000</v>
      </c>
      <c r="D147" s="53">
        <f t="shared" si="0"/>
        <v>217188380.16</v>
      </c>
      <c r="E147" s="66">
        <f t="shared" si="0"/>
        <v>215642202.03999999</v>
      </c>
    </row>
    <row r="148" spans="1:5">
      <c r="A148" s="168" t="s">
        <v>98</v>
      </c>
      <c r="B148" s="169"/>
      <c r="C148" s="53">
        <f t="shared" si="0"/>
        <v>80000000</v>
      </c>
      <c r="D148" s="53">
        <f t="shared" si="0"/>
        <v>80000000</v>
      </c>
      <c r="E148" s="66">
        <f t="shared" si="0"/>
        <v>78023920.629999995</v>
      </c>
    </row>
    <row r="149" spans="1:5" ht="23.25" customHeight="1" thickBot="1">
      <c r="A149" s="155" t="s">
        <v>46</v>
      </c>
      <c r="B149" s="156"/>
      <c r="C149" s="103">
        <f>SUM(C146:C148)</f>
        <v>1025666000</v>
      </c>
      <c r="D149" s="103">
        <f>SUM(D146:D148)</f>
        <v>984239228.76999986</v>
      </c>
      <c r="E149" s="248">
        <f>SUM(E146:E148)</f>
        <v>916733707.41999996</v>
      </c>
    </row>
    <row r="150" spans="1:5" ht="19.5" customHeight="1" thickBot="1">
      <c r="A150" s="141" t="s">
        <v>47</v>
      </c>
      <c r="B150" s="142"/>
      <c r="C150" s="134">
        <f>C136</f>
        <v>125500000</v>
      </c>
      <c r="D150" s="134">
        <f>D136</f>
        <v>125500000</v>
      </c>
      <c r="E150" s="249">
        <f>E136</f>
        <v>115956319</v>
      </c>
    </row>
    <row r="151" spans="1:5" ht="19.5" customHeight="1" thickBot="1">
      <c r="A151" s="137" t="s">
        <v>40</v>
      </c>
      <c r="B151" s="138"/>
      <c r="C151" s="133">
        <f>C138</f>
        <v>3000000</v>
      </c>
      <c r="D151" s="133">
        <f>D138</f>
        <v>3000000</v>
      </c>
      <c r="E151" s="250">
        <f>E138</f>
        <v>3378773.08</v>
      </c>
    </row>
    <row r="152" spans="1:5" ht="24.75" customHeight="1" thickBot="1">
      <c r="A152" s="139" t="s">
        <v>48</v>
      </c>
      <c r="B152" s="140"/>
      <c r="C152" s="132">
        <f>SUM(C149:C151)</f>
        <v>1154166000</v>
      </c>
      <c r="D152" s="132">
        <f>SUM(D149:D151)</f>
        <v>1112739228.77</v>
      </c>
      <c r="E152" s="251">
        <f>SUM(E149:E151)</f>
        <v>1036068799.5</v>
      </c>
    </row>
    <row r="153" spans="1:5">
      <c r="A153" s="9"/>
      <c r="B153" s="9"/>
      <c r="C153" s="9"/>
      <c r="D153" s="9"/>
      <c r="E153" s="9"/>
    </row>
    <row r="154" spans="1:5" ht="24.75" customHeight="1"/>
  </sheetData>
  <mergeCells count="64">
    <mergeCell ref="A58:B58"/>
    <mergeCell ref="A57:B57"/>
    <mergeCell ref="A92:B92"/>
    <mergeCell ref="A94:B94"/>
    <mergeCell ref="A26:B26"/>
    <mergeCell ref="A45:B45"/>
    <mergeCell ref="A61:E61"/>
    <mergeCell ref="A60:B60"/>
    <mergeCell ref="A51:B51"/>
    <mergeCell ref="A46:B46"/>
    <mergeCell ref="A34:B34"/>
    <mergeCell ref="A39:B39"/>
    <mergeCell ref="A30:B30"/>
    <mergeCell ref="A33:B33"/>
    <mergeCell ref="A54:B54"/>
    <mergeCell ref="A1:E1"/>
    <mergeCell ref="A15:B15"/>
    <mergeCell ref="A21:B21"/>
    <mergeCell ref="A10:B10"/>
    <mergeCell ref="A42:B42"/>
    <mergeCell ref="A109:E109"/>
    <mergeCell ref="A69:B69"/>
    <mergeCell ref="A82:B82"/>
    <mergeCell ref="A78:E78"/>
    <mergeCell ref="A90:B90"/>
    <mergeCell ref="A103:E103"/>
    <mergeCell ref="A108:B108"/>
    <mergeCell ref="A83:E83"/>
    <mergeCell ref="A95:E95"/>
    <mergeCell ref="A88:B88"/>
    <mergeCell ref="A99:E99"/>
    <mergeCell ref="A101:B101"/>
    <mergeCell ref="A102:E102"/>
    <mergeCell ref="A97:E97"/>
    <mergeCell ref="A96:B96"/>
    <mergeCell ref="A98:E98"/>
    <mergeCell ref="A110:E110"/>
    <mergeCell ref="A116:B116"/>
    <mergeCell ref="A132:B132"/>
    <mergeCell ref="A115:B115"/>
    <mergeCell ref="A133:E133"/>
    <mergeCell ref="A125:B125"/>
    <mergeCell ref="A121:E121"/>
    <mergeCell ref="A127:E127"/>
    <mergeCell ref="A126:B126"/>
    <mergeCell ref="A131:B131"/>
    <mergeCell ref="A119:B119"/>
    <mergeCell ref="A128:B128"/>
    <mergeCell ref="A129:B129"/>
    <mergeCell ref="A137:E137"/>
    <mergeCell ref="A146:B146"/>
    <mergeCell ref="A149:B149"/>
    <mergeCell ref="A134:E134"/>
    <mergeCell ref="A135:E135"/>
    <mergeCell ref="A139:B139"/>
    <mergeCell ref="A144:B144"/>
    <mergeCell ref="A147:B147"/>
    <mergeCell ref="A148:B148"/>
    <mergeCell ref="A140:E140"/>
    <mergeCell ref="A151:B151"/>
    <mergeCell ref="A152:B152"/>
    <mergeCell ref="A150:B150"/>
    <mergeCell ref="A141:E141"/>
    <mergeCell ref="A143:B143"/>
  </mergeCells>
  <phoneticPr fontId="0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Příloha Informace ZRS 2019</vt:lpstr>
      <vt:lpstr>'Příloha Informace ZRS 2019'!Oblast_tisku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Messias</dc:creator>
  <cp:lastModifiedBy>Martin Volný</cp:lastModifiedBy>
  <cp:lastPrinted>2019-05-05T13:49:18Z</cp:lastPrinted>
  <dcterms:created xsi:type="dcterms:W3CDTF">2016-04-18T22:40:34Z</dcterms:created>
  <dcterms:modified xsi:type="dcterms:W3CDTF">2020-06-18T18:53:13Z</dcterms:modified>
</cp:coreProperties>
</file>